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975" windowWidth="15480" windowHeight="7185" activeTab="0"/>
  </bookViews>
  <sheets>
    <sheet name="Danh muc thu hoi dat in" sheetId="1" r:id="rId1"/>
    <sheet name="Danh muc dat lua, RPH in" sheetId="2" r:id="rId2"/>
  </sheets>
  <definedNames>
    <definedName name="_xlnm._FilterDatabase" localSheetId="1" hidden="1">'Danh muc dat lua, RPH in'!$A$7:$S$46</definedName>
    <definedName name="_xlnm._FilterDatabase" localSheetId="0" hidden="1">'Danh muc thu hoi dat in'!$A$5:$AF$106</definedName>
    <definedName name="_xlnm.Print_Titles" localSheetId="1">'Danh muc dat lua, RPH in'!$8:$8</definedName>
    <definedName name="_xlnm.Print_Titles" localSheetId="0">'Danh muc thu hoi dat in'!$6:$6</definedName>
  </definedNames>
  <calcPr fullCalcOnLoad="1"/>
</workbook>
</file>

<file path=xl/sharedStrings.xml><?xml version="1.0" encoding="utf-8"?>
<sst xmlns="http://schemas.openxmlformats.org/spreadsheetml/2006/main" count="375" uniqueCount="207">
  <si>
    <t>Trong đó sử dụng đất</t>
  </si>
  <si>
    <t>Đất chuyên lúa nước</t>
  </si>
  <si>
    <t>Lúa nước còn lại</t>
  </si>
  <si>
    <t>Địa điểm (thôn, xã)</t>
  </si>
  <si>
    <t>TT danh mục</t>
  </si>
  <si>
    <t>Rừng phòng hộ</t>
  </si>
  <si>
    <t>Rừng đặc dụng</t>
  </si>
  <si>
    <t>Tên danh mục, công trình thu hồi đất</t>
  </si>
  <si>
    <t>Các loại đất khác còn lại</t>
  </si>
  <si>
    <t>STT</t>
  </si>
  <si>
    <t>Địa điểm</t>
  </si>
  <si>
    <t>Trong đó sử dụng:</t>
  </si>
  <si>
    <t>Đất rừng phòng hộ</t>
  </si>
  <si>
    <t>Đất rừng đặc dụng</t>
  </si>
  <si>
    <t>Diện tích theo QHSD đất được duyệt</t>
  </si>
  <si>
    <t xml:space="preserve">Diện tích ngoài QHSD đất được duyệt </t>
  </si>
  <si>
    <t>Đất trồng lúa nước còn lại</t>
  </si>
  <si>
    <t>Đất chuyên trồng lúa nước</t>
  </si>
  <si>
    <t>Văn bản chủ trương</t>
  </si>
  <si>
    <t>Nguồn vốn đầu tư</t>
  </si>
  <si>
    <t xml:space="preserve">Tổng diện tích đề nghị thu hồi </t>
  </si>
  <si>
    <t xml:space="preserve">Đơn vị tính: ha </t>
  </si>
  <si>
    <t xml:space="preserve">Văn bản chủ trương đầu tư </t>
  </si>
  <si>
    <t>Danh mục công trình</t>
  </si>
  <si>
    <t>Ngân sách huyện</t>
  </si>
  <si>
    <t>I</t>
  </si>
  <si>
    <t>II</t>
  </si>
  <si>
    <t>III</t>
  </si>
  <si>
    <t>Xã Chà Vàl</t>
  </si>
  <si>
    <t>Đất năng lượng</t>
  </si>
  <si>
    <t>Đất nghĩa trang nhân dân tại thôn Hoa</t>
  </si>
  <si>
    <t>VI</t>
  </si>
  <si>
    <t>IV</t>
  </si>
  <si>
    <t>V</t>
  </si>
  <si>
    <t>Vĩnh Điện</t>
  </si>
  <si>
    <t>Chùa Phật giáo</t>
  </si>
  <si>
    <t>Điện Trung</t>
  </si>
  <si>
    <t>Hội thánh Tin lành</t>
  </si>
  <si>
    <t>Phước Xuân</t>
  </si>
  <si>
    <t>Phước Hiệp</t>
  </si>
  <si>
    <t>Phước Đức</t>
  </si>
  <si>
    <t>Phước Năng</t>
  </si>
  <si>
    <t>Phước Chánh</t>
  </si>
  <si>
    <t>Phước Công</t>
  </si>
  <si>
    <t>Đường Xà Mo thôn 4</t>
  </si>
  <si>
    <t>Nâng cấp đường bê tông thôn 2</t>
  </si>
  <si>
    <t>Phước Kim</t>
  </si>
  <si>
    <t>Đường giao thông thôn Luông B</t>
  </si>
  <si>
    <t>Phước Lộc</t>
  </si>
  <si>
    <t xml:space="preserve">Đường bê tông thôn 7 </t>
  </si>
  <si>
    <t>Đường thôn 8A đi thôn 8B</t>
  </si>
  <si>
    <t>Tuyến đường bê tông xi măng lên thôn 1A</t>
  </si>
  <si>
    <t>Phước Thành</t>
  </si>
  <si>
    <t xml:space="preserve">Đường giao thông thôn 2 </t>
  </si>
  <si>
    <t>Đường giao thông thôn 3</t>
  </si>
  <si>
    <t>Phước Mỹ</t>
  </si>
  <si>
    <t>Khu nghĩa địa thôn Lao đu, Lao Mưng</t>
  </si>
  <si>
    <t>Khu nghĩa địa tại khu vực đường 15 nối dài</t>
  </si>
  <si>
    <t>Mở rông nghĩa địa bà lau thôn 2, thôn 5.</t>
  </si>
  <si>
    <t>Phước Hòa</t>
  </si>
  <si>
    <t>Mở rộng nghĩa địa thôn 2,4,5</t>
  </si>
  <si>
    <t>Mở rộng nghĩa địa các thôn</t>
  </si>
  <si>
    <t>Mở rộng nghĩa địa thôn 3,4,6,7</t>
  </si>
  <si>
    <t>Mở rộng nghĩa địa thôn 5A, 5B,6,7, và Đăk Rot A, Đăk Rot B</t>
  </si>
  <si>
    <t>Mở rộng nghĩa địa Sto thôn 2, đồi Slat thôn 3, đồi ma thôn 1A, 4B</t>
  </si>
  <si>
    <t>HUYỆN NÚI THÀNH</t>
  </si>
  <si>
    <t>Tam Mỹ Tây</t>
  </si>
  <si>
    <t>Thị trấn Tiên Kỳ</t>
  </si>
  <si>
    <t>Xã Tiên Châu</t>
  </si>
  <si>
    <t>Xã Tiên Ngọc</t>
  </si>
  <si>
    <t>QH-KHSD đất</t>
  </si>
  <si>
    <t>Tam Trà</t>
  </si>
  <si>
    <t>Đập Cây Xoài (trong qh chỉ có Đập Đồng Xoài)</t>
  </si>
  <si>
    <t>Xã Tiên Hà</t>
  </si>
  <si>
    <t>Xã Tiên An</t>
  </si>
  <si>
    <t>Xã Tiên Sơn</t>
  </si>
  <si>
    <t>Mở rộng trường THCS Nguyễn Viết Xuân</t>
  </si>
  <si>
    <t>Mở rộng khu đình làng Hội An</t>
  </si>
  <si>
    <t>Mở rộng nhà lưu niệm cụ Huỳnh</t>
  </si>
  <si>
    <t>Nơi thành lập chi bộ Thanh Bình</t>
  </si>
  <si>
    <t>Quy hoạch khu dân cư thôn 3</t>
  </si>
  <si>
    <t xml:space="preserve"> Khu 3: Từ đường vào nông trường đến Trạm Hạ thế </t>
  </si>
  <si>
    <t>Khu 1: Đối diện UBND xã (Hợp tác xã cũ)</t>
  </si>
  <si>
    <t>Mở rộng nghĩa trang liệt sỹ huyện</t>
  </si>
  <si>
    <t>THÀNH PHỐ TAM KỲ</t>
  </si>
  <si>
    <t xml:space="preserve">Tiểu dự án đường Điện Biên Phủ (đoạn từ đường Bạch Đằng đến đường Phan Châu Trinh) </t>
  </si>
  <si>
    <t>HUYỆN BẮC TRÀ MY</t>
  </si>
  <si>
    <t>Xã Trà Đông</t>
  </si>
  <si>
    <t>Mở rộng tuyến đường ĐH Trà Đông đi Trà Kót</t>
  </si>
  <si>
    <t>Xã Trà Kót</t>
  </si>
  <si>
    <t>Đập thủy lợi, thôn Mậu Cà</t>
  </si>
  <si>
    <t xml:space="preserve">Thị trấn Trà My </t>
  </si>
  <si>
    <t>Đập thủy lợi, thôn Trấn Dương</t>
  </si>
  <si>
    <t>Kênh Hố Tân (200mX0,6)</t>
  </si>
  <si>
    <t>Xã Trà Giang</t>
  </si>
  <si>
    <t xml:space="preserve">Vốn vay ADB </t>
  </si>
  <si>
    <t>Vốn Doanh nghiệp</t>
  </si>
  <si>
    <t>Đường tư pháp</t>
  </si>
  <si>
    <t>Đường từ nhà ông Thành đi nhà ông Giảng</t>
  </si>
  <si>
    <t>Đường từ nhà ông Cầu xuống nhà ông Thơ</t>
  </si>
  <si>
    <t>Xã Trà Sơn</t>
  </si>
  <si>
    <t>Xã Trà Giáp</t>
  </si>
  <si>
    <t>Xã Trà Dương</t>
  </si>
  <si>
    <t>Đường giao thông, thôn 2 đi thôn 4</t>
  </si>
  <si>
    <t>Xã Trà Nú</t>
  </si>
  <si>
    <t>Xã Trà Tân</t>
  </si>
  <si>
    <t>Mở rộng đường giao thông đi khu di tích</t>
  </si>
  <si>
    <t>Đường BTNT, thôn 6</t>
  </si>
  <si>
    <t>Cầu ngầm</t>
  </si>
  <si>
    <t>Cầu treo sông Trường, thôn 2 đi thôn 6</t>
  </si>
  <si>
    <t xml:space="preserve">Đường giao thông nông thôn Thôn 3 </t>
  </si>
  <si>
    <t>Xã Trà Đốc</t>
  </si>
  <si>
    <t>Cầu treo Thôn 5b</t>
  </si>
  <si>
    <t>Mở đường xuống tổ bà Phi</t>
  </si>
  <si>
    <t>Xã Trà Bui</t>
  </si>
  <si>
    <t>Kè chống sạt lỡ đường điện 220 kw</t>
  </si>
  <si>
    <t>Kè sông Trường từ cầu bê tông chạy giáp UBND xã</t>
  </si>
  <si>
    <t>Nước sinh hoạt tổ 2, tổ 16 Thôn Cao sơn</t>
  </si>
  <si>
    <t>Nước sinh hoạt thôn 1</t>
  </si>
  <si>
    <t>Xã Trà Giác</t>
  </si>
  <si>
    <t>Chưa có nguồn</t>
  </si>
  <si>
    <t>Nước sinh hoạt suối Lách Thôn 1</t>
  </si>
  <si>
    <t>Kênh đập ông Hồng, thôn 1</t>
  </si>
  <si>
    <t>Xã Trà Ka</t>
  </si>
  <si>
    <t>Đập và kênh mương ruộng biển (150mX0,6) Phương Đông</t>
  </si>
  <si>
    <t>Kênh mương Bê tông (136mX0,6), Hố dứa thôn Thanh Trước T. Đông Sơn</t>
  </si>
  <si>
    <t>Công trình nước sinh hoạt</t>
  </si>
  <si>
    <t>Kênh đập tổ 4, Thôn 6</t>
  </si>
  <si>
    <t>Kênh mương Đại An</t>
  </si>
  <si>
    <t>Nước sinh hoạt khu hành chính UBND mới Thôn 2</t>
  </si>
  <si>
    <t xml:space="preserve">Công trình thủy lợi suối Vung </t>
  </si>
  <si>
    <t>Nước sinh hoạt tổ 5 Thôn 7</t>
  </si>
  <si>
    <t>Điện thắp sáng tổ 3 T. Đông Sơn</t>
  </si>
  <si>
    <t>Đường điện hạ thế, từ nhà Lê Văn Ba - Trà Văn Tiến thôn Ba Hương</t>
  </si>
  <si>
    <t>Hạ thế điện Thôn 2</t>
  </si>
  <si>
    <t>Hạ thế điện Thôn 4</t>
  </si>
  <si>
    <t>Hạ thế điện Thôn 5</t>
  </si>
  <si>
    <t>Hạ thế điện Thôn 6</t>
  </si>
  <si>
    <t>Mở rộng quảng trường</t>
  </si>
  <si>
    <t>Nhà văn hóa xã, tại thôn 2</t>
  </si>
  <si>
    <t>Trạm Y tế xã, tại thôn 2</t>
  </si>
  <si>
    <t>Trường tiểu học + trường Mẫu giáo, thôn 3a</t>
  </si>
  <si>
    <t>Trường tiểu học + trường Mẫu giáo, thôn 2</t>
  </si>
  <si>
    <t>Đất xây dựng bếp ăn bán trú, trường Mẫu Giáo Hoa Hồng</t>
  </si>
  <si>
    <t>Điểm trường Võ Thị Sáu thôn 1B</t>
  </si>
  <si>
    <t>Điểm trường Võ Thị Sáu thôn 3A</t>
  </si>
  <si>
    <t>Sân thể thao, tại thôn Trấn Dương</t>
  </si>
  <si>
    <t>Bãi thu gom rác</t>
  </si>
  <si>
    <t>Khu chôn rác thải</t>
  </si>
  <si>
    <t>Trụ sở: Đảng Ủy, HĐND, UBND, UBMTTQVN và các đoàn thể xã</t>
  </si>
  <si>
    <t xml:space="preserve">TT Bắc Trà My </t>
  </si>
  <si>
    <t>Nghĩa địa Phương Đông</t>
  </si>
  <si>
    <t>Phương Đông</t>
  </si>
  <si>
    <t>Nghĩa địa Thanh Trước</t>
  </si>
  <si>
    <t>Thanh Trước</t>
  </si>
  <si>
    <t>TOÀN TỈNH</t>
  </si>
  <si>
    <t xml:space="preserve">TT Trà My </t>
  </si>
  <si>
    <t>Khai thác quỹ đất ở xóm Đông An - thôn Trung Thành</t>
  </si>
  <si>
    <t>TT. Thạnh Mỹ</t>
  </si>
  <si>
    <t xml:space="preserve">TT. Trà My </t>
  </si>
  <si>
    <t>Diện tích dự án, công trình</t>
  </si>
  <si>
    <t>Công trình toàn tỉnh</t>
  </si>
  <si>
    <t>Công tình toàn tỉnh</t>
  </si>
  <si>
    <t>Đường vào trụ sở UBND xã</t>
  </si>
  <si>
    <t>Lý do</t>
  </si>
  <si>
    <t>```</t>
  </si>
  <si>
    <t>Phước Gia</t>
  </si>
  <si>
    <t>Sân thể thao thôn 1</t>
  </si>
  <si>
    <t xml:space="preserve">Đường bê tông nội bộ khu dân cư thôn 1A </t>
  </si>
  <si>
    <t xml:space="preserve"> Khu dãn dân thôn Triêng xã Phước Kim</t>
  </si>
  <si>
    <t>Nghĩa địa khu đồi mỹ thôn 1,2,3 và mở rông nghĩa địa thôn 5, nghĩa địa Phuncanam</t>
  </si>
  <si>
    <t>Trụ sở tổ dân phố, thôn Đàng Nước</t>
  </si>
  <si>
    <t>Nghĩa địa, tại thôn 5</t>
  </si>
  <si>
    <t>Nghĩa địa thôn Dương Thạnh</t>
  </si>
  <si>
    <t>Nghĩa địa thôn Dương Trung</t>
  </si>
  <si>
    <t>Nghĩa địa thôn Dương Bình</t>
  </si>
  <si>
    <t>Nghĩa địa tổ minh đông</t>
  </si>
  <si>
    <t>Trạm xăng, tại thôn A Bát</t>
  </si>
  <si>
    <t>Không rõ chủ trương đầu tư, vốn</t>
  </si>
  <si>
    <t>Không thuộc danh mục thu hồi do HĐND quyết định</t>
  </si>
  <si>
    <t>Không có chủ trương đầu tư, vốn</t>
  </si>
  <si>
    <t xml:space="preserve">Thông báo 627/TB-UBND ngày 14/10/2013 của UBND TP Tam Kỳ. </t>
  </si>
  <si>
    <t>Không rõ diện tích, chủ trương đầu tư, vốn</t>
  </si>
  <si>
    <t>Nhầm, bỏ ra</t>
  </si>
  <si>
    <t>Bỏ danh mục này</t>
  </si>
  <si>
    <t>Không rõ diện tích, chủ trương đầu tư,</t>
  </si>
  <si>
    <t>TOÀN TỈNH (6)</t>
  </si>
  <si>
    <t>Không có thông tin về diện tích đất lúa, rừng</t>
  </si>
  <si>
    <t>Không có thông tin diện tích, chủ trương, vốn</t>
  </si>
  <si>
    <t xml:space="preserve">Phụ Lục 1a: CÁC DỰ ÁN LOẠI BỎ KHỎI DANH MỤC CÔNG TRÌNH CHUYỂN MỤC ĐÍCH ĐẤT LÚA, ĐẤT RỪNG PHÒNG HỘ, ĐẤT RỪNG ĐẶC DỤNG TRONG KHSD ĐẤT NĂM 2015 CỦA CÁC HUYỆN, THÀNH PHỐ, THỊ XÃ - TỈNH QUẢNG NAM </t>
  </si>
  <si>
    <t>Phụ Lục 1b: CÁC DỰ ÁN LOẠI BỎ KHỎI DANH MỤC CẦN THU HỒI ĐẤT TRONG KHSD ĐẤT NĂM 2015 CỦA CÁC HUYỆN, THÀNH PHỐ, THỊ XÃ - TỈNH QUẢNG NAM</t>
  </si>
  <si>
    <t>THÀNH PHỐ TAM KỲ (1)</t>
  </si>
  <si>
    <t>HUYỆN NÚI THÀNH (2)</t>
  </si>
  <si>
    <t>HUYỆN BẮC TRÀ MY (3)</t>
  </si>
  <si>
    <t>THỊ XÃ ĐIỆN BÀN (3)</t>
  </si>
  <si>
    <t>HUYỆN HIỆP ĐỨC (1)</t>
  </si>
  <si>
    <t>HUYỆN NAM GIANG (2)</t>
  </si>
  <si>
    <t>Đường bê tông nội bộ thôn 8</t>
  </si>
  <si>
    <t>Xã Tiên Cảnh</t>
  </si>
  <si>
    <t>Đã có thông tin đưa vào rồi</t>
  </si>
  <si>
    <t>Đường bê tông thôn 2 đi thôn 1</t>
  </si>
  <si>
    <t>HUYỆN PHƯỚC SƠN (20)</t>
  </si>
  <si>
    <t>HUYỆN TIÊN PHƯỚC (8)</t>
  </si>
  <si>
    <t>HUYỆN BẮC TRÀ MY (56)</t>
  </si>
  <si>
    <t>TOÀN TỈNH (92)</t>
  </si>
  <si>
    <t>VII</t>
  </si>
  <si>
    <t>(Kèm theo Nghị quyết số 170/2015/NQ-HĐND ngày 07 tháng 7 năm 2015 của HĐND tỉnh)</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</si>
</sst>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Red]&quot;\&quot;&quot;\&quot;&quot;\&quot;&quot;\&quot;&quot;\&quot;&quot;\&quot;\-#,##0.00"/>
    <numFmt numFmtId="173" formatCode="&quot;\&quot;#,##0;[Red]&quot;\&quot;&quot;\&quot;\-#,##0"/>
    <numFmt numFmtId="174" formatCode="&quot;$&quot;#,##0;[Red]\-&quot;$&quot;#,##0"/>
    <numFmt numFmtId="175" formatCode="\$#,##0\ ;\(\$#,##0\)"/>
    <numFmt numFmtId="176" formatCode="#,##0.000"/>
    <numFmt numFmtId="177" formatCode="_(* #,##0.0000_);_(* \(#,##0.0000\);_(* &quot;-&quot;??_);_(@_)"/>
    <numFmt numFmtId="178" formatCode="#,##0.0000"/>
    <numFmt numFmtId="179" formatCode="0.00000"/>
    <numFmt numFmtId="180" formatCode="_(* #,##0.000_);_(* \(#,##0.000\);_(* &quot;-&quot;??_);_(@_)"/>
    <numFmt numFmtId="181" formatCode="&quot;\&quot;#,##0.00;[Red]&quot;\&quot;\-#,##0.00"/>
    <numFmt numFmtId="182" formatCode="&quot;\&quot;#,##0;[Red]&quot;\&quot;\-#,##0"/>
    <numFmt numFmtId="183" formatCode="_-&quot;$&quot;* #,##0_-;\-&quot;$&quot;* #,##0_-;_-&quot;$&quot;* &quot;-&quot;_-;_-@_-"/>
    <numFmt numFmtId="184" formatCode="_-&quot;$&quot;* #,##0.00_-;\-&quot;$&quot;* #,##0.00_-;_-&quot;$&quot;* &quot;-&quot;??_-;_-@_-"/>
    <numFmt numFmtId="185" formatCode="0.0"/>
    <numFmt numFmtId="186" formatCode="0_);\(0\)"/>
    <numFmt numFmtId="187" formatCode="0.000_);\(0.000\)"/>
    <numFmt numFmtId="188" formatCode="0.0000_);\(0.0000\)"/>
    <numFmt numFmtId="189" formatCode="0.00_);\(0.00\)"/>
    <numFmt numFmtId="190" formatCode="\(0\)"/>
    <numFmt numFmtId="191" formatCode="#,##0.0"/>
    <numFmt numFmtId="192" formatCode="_(* #,##0.0000_);_(* \(#,##0.0000\);_(* &quot;-&quot;???_);_(@_)"/>
    <numFmt numFmtId="193" formatCode="_(* #,##0.000_);_(* \(#,##0.000\);_(* &quot;-&quot;???_);_(@_)"/>
    <numFmt numFmtId="194" formatCode="#,##0.00000"/>
    <numFmt numFmtId="195" formatCode="#,##0.000000"/>
    <numFmt numFmtId="196" formatCode="#,##0.0000000"/>
    <numFmt numFmtId="197" formatCode="0.0000"/>
    <numFmt numFmtId="198" formatCode="0.000000"/>
    <numFmt numFmtId="199" formatCode="0.000"/>
    <numFmt numFmtId="200" formatCode="_(* #,##0.0_);_(* \(#,##0.0\);_(* &quot;-&quot;??_);_(@_)"/>
    <numFmt numFmtId="201" formatCode="&quot;Yes&quot;;&quot;Yes&quot;;&quot;No&quot;"/>
    <numFmt numFmtId="202" formatCode="&quot;True&quot;;&quot;True&quot;;&quot;False&quot;"/>
    <numFmt numFmtId="203" formatCode="&quot;On&quot;;&quot;On&quot;;&quot;Off&quot;"/>
    <numFmt numFmtId="204" formatCode="[$€-2]\ #,##0.00_);[Red]\([$€-2]\ #,##0.00\)"/>
    <numFmt numFmtId="205" formatCode="_(* #,##0_);_(* \(#,##0\);_(* &quot;-&quot;??_);_(@_)"/>
    <numFmt numFmtId="206" formatCode="#,##0.00;[Red]#,##0.00"/>
    <numFmt numFmtId="207" formatCode="_(* #,##0.00_);_(* \(#,##0.00\);_(* &quot;-&quot;&quot;?&quot;&quot;?&quot;_);_(@_)"/>
    <numFmt numFmtId="208" formatCode="_-* #,##0.00\ _₫_-;\-* #,##0.00\ _₫_-;_-* &quot;-&quot;??\ _₫_-;_-@_-"/>
    <numFmt numFmtId="209" formatCode="[$-1010000]d/m/yyyy;@"/>
    <numFmt numFmtId="210" formatCode="m/d;@"/>
    <numFmt numFmtId="211" formatCode="[$-F800]dddd\,\ mmmm\ dd\,\ yyyy"/>
    <numFmt numFmtId="212" formatCode="0.0_);\(0.0\)"/>
    <numFmt numFmtId="213" formatCode="#.##0"/>
    <numFmt numFmtId="214" formatCode="_(* #.##0.00_);_(* \(#.##0.00\);_(* &quot;-&quot;??_);_(@_)"/>
  </numFmts>
  <fonts count="63">
    <font>
      <sz val="12"/>
      <name val="Times New Roman"/>
      <family val="0"/>
    </font>
    <font>
      <sz val="10"/>
      <name val="Arial"/>
      <family val="2"/>
    </font>
    <font>
      <sz val="10"/>
      <name val="?? ??"/>
      <family val="1"/>
    </font>
    <font>
      <sz val="14"/>
      <name val="??"/>
      <family val="3"/>
    </font>
    <font>
      <sz val="9"/>
      <name val="Arial"/>
      <family val="2"/>
    </font>
    <font>
      <sz val="12"/>
      <name val="Courier"/>
      <family val="3"/>
    </font>
    <font>
      <sz val="12"/>
      <name val="¹UAAA¼"/>
      <family val="3"/>
    </font>
    <font>
      <b/>
      <sz val="10"/>
      <name val="Arial"/>
      <family val="2"/>
    </font>
    <font>
      <u val="single"/>
      <sz val="10"/>
      <color indexed="36"/>
      <name val=".VnTime"/>
      <family val="2"/>
    </font>
    <font>
      <b/>
      <sz val="12"/>
      <name val="Arial"/>
      <family val="2"/>
    </font>
    <font>
      <b/>
      <sz val="18"/>
      <name val="Arial"/>
      <family val="2"/>
    </font>
    <font>
      <u val="single"/>
      <sz val="10"/>
      <color indexed="12"/>
      <name val=".VnTime"/>
      <family val="2"/>
    </font>
    <font>
      <sz val="12"/>
      <name val="Arial"/>
      <family val="2"/>
    </font>
    <font>
      <b/>
      <sz val="12"/>
      <name val=".VnTime"/>
      <family val="2"/>
    </font>
    <font>
      <b/>
      <sz val="10"/>
      <name val=".VnTime"/>
      <family val="2"/>
    </font>
    <font>
      <sz val="10"/>
      <name val=".VnTime"/>
      <family val="2"/>
    </font>
    <font>
      <sz val="9"/>
      <name val=".VnTime"/>
      <family val="2"/>
    </font>
    <font>
      <sz val="14"/>
      <name val="뼻뮝"/>
      <family val="3"/>
    </font>
    <font>
      <sz val="12"/>
      <name val="바탕체"/>
      <family val="3"/>
    </font>
    <font>
      <sz val="12"/>
      <name val="뼻뮝"/>
      <family val="1"/>
    </font>
    <font>
      <sz val="10"/>
      <name val="굴림체"/>
      <family val="3"/>
    </font>
    <font>
      <sz val="10"/>
      <name val=" "/>
      <family val="1"/>
    </font>
    <font>
      <b/>
      <sz val="11"/>
      <name val="Times New Roman"/>
      <family val="1"/>
    </font>
    <font>
      <sz val="11"/>
      <name val="Times New Roman"/>
      <family val="1"/>
    </font>
    <font>
      <sz val="11"/>
      <name val=".VnTime"/>
      <family val="2"/>
    </font>
    <font>
      <sz val="14"/>
      <name val="Times New Roman"/>
      <family val="1"/>
    </font>
    <font>
      <i/>
      <sz val="11"/>
      <name val="Times New Roman"/>
      <family val="1"/>
    </font>
    <font>
      <b/>
      <i/>
      <sz val="11"/>
      <name val="Times New Roman"/>
      <family val="1"/>
    </font>
    <font>
      <b/>
      <sz val="11"/>
      <color indexed="10"/>
      <name val="Times New Roman"/>
      <family val="1"/>
    </font>
    <font>
      <sz val="8"/>
      <name val="Times New Roman"/>
      <family val="1"/>
    </font>
    <font>
      <b/>
      <sz val="12"/>
      <name val="Times New Roman"/>
      <family val="1"/>
    </font>
    <font>
      <b/>
      <i/>
      <sz val="12"/>
      <name val="Times New Roman"/>
      <family val="1"/>
    </font>
    <font>
      <i/>
      <sz val="12"/>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126">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1" fillId="0" borderId="0" applyFont="0" applyFill="0" applyBorder="0" applyAlignment="0" applyProtection="0"/>
    <xf numFmtId="0" fontId="2" fillId="0" borderId="0" applyFont="0" applyFill="0" applyBorder="0" applyAlignment="0" applyProtection="0"/>
    <xf numFmtId="173" fontId="1" fillId="0" borderId="0" applyFont="0" applyFill="0" applyBorder="0" applyAlignment="0" applyProtection="0"/>
    <xf numFmtId="40" fontId="3" fillId="0" borderId="0" applyFont="0" applyFill="0" applyBorder="0" applyAlignment="0" applyProtection="0"/>
    <xf numFmtId="38" fontId="3"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74" fontId="5" fillId="0" borderId="0" applyFont="0" applyFill="0" applyBorder="0" applyAlignment="0" applyProtection="0"/>
    <xf numFmtId="0" fontId="2" fillId="0" borderId="0" applyFon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1" fillId="25" borderId="0" applyNumberFormat="0" applyBorder="0" applyAlignment="0" applyProtection="0"/>
    <xf numFmtId="0" fontId="6" fillId="0" borderId="0">
      <alignment/>
      <protection/>
    </xf>
    <xf numFmtId="0" fontId="6" fillId="0" borderId="0">
      <alignment/>
      <protection/>
    </xf>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1" fillId="0" borderId="0" applyFont="0" applyFill="0" applyBorder="0" applyAlignment="0" applyProtection="0"/>
    <xf numFmtId="0" fontId="1" fillId="0" borderId="0" applyFont="0" applyFill="0" applyBorder="0" applyAlignment="0" applyProtection="0"/>
    <xf numFmtId="0" fontId="54" fillId="0" borderId="0" applyNumberFormat="0" applyFill="0" applyBorder="0" applyAlignment="0" applyProtection="0"/>
    <xf numFmtId="2" fontId="1" fillId="0" borderId="0" applyFont="0" applyFill="0" applyBorder="0" applyAlignment="0" applyProtection="0"/>
    <xf numFmtId="0" fontId="8" fillId="0" borderId="0" applyNumberFormat="0" applyFill="0" applyBorder="0" applyAlignment="0" applyProtection="0"/>
    <xf numFmtId="0" fontId="55" fillId="28" borderId="0" applyNumberFormat="0" applyBorder="0" applyAlignment="0" applyProtection="0"/>
    <xf numFmtId="0" fontId="9" fillId="0" borderId="3" applyNumberFormat="0" applyAlignment="0" applyProtection="0"/>
    <xf numFmtId="0" fontId="9" fillId="0" borderId="4">
      <alignment horizontal="left" vertical="center"/>
      <protection/>
    </xf>
    <xf numFmtId="0" fontId="10" fillId="0" borderId="0" applyNumberFormat="0" applyFill="0" applyBorder="0" applyAlignment="0" applyProtection="0"/>
    <xf numFmtId="0" fontId="9" fillId="0" borderId="0" applyNumberFormat="0" applyFill="0" applyBorder="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12" fillId="0" borderId="0" applyNumberFormat="0" applyFont="0" applyFill="0" applyAlignment="0">
      <protection/>
    </xf>
    <xf numFmtId="0" fontId="59" fillId="30" borderId="0" applyNumberFormat="0" applyBorder="0" applyAlignment="0" applyProtection="0"/>
    <xf numFmtId="176" fontId="0" fillId="0" borderId="0">
      <alignment/>
      <protection/>
    </xf>
    <xf numFmtId="176" fontId="0" fillId="0" borderId="0">
      <alignment/>
      <protection/>
    </xf>
    <xf numFmtId="0" fontId="0" fillId="0" borderId="0">
      <alignment/>
      <protection/>
    </xf>
    <xf numFmtId="0" fontId="1" fillId="0" borderId="0">
      <alignment/>
      <protection/>
    </xf>
    <xf numFmtId="0" fontId="1" fillId="0" borderId="0">
      <alignment/>
      <protection/>
    </xf>
    <xf numFmtId="0" fontId="25" fillId="0" borderId="0">
      <alignment/>
      <protection/>
    </xf>
    <xf numFmtId="0" fontId="24" fillId="0" borderId="0">
      <alignment/>
      <protection/>
    </xf>
    <xf numFmtId="0" fontId="24"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177" fontId="0" fillId="0" borderId="9">
      <alignment horizontal="right" vertical="center"/>
      <protection/>
    </xf>
    <xf numFmtId="177" fontId="0" fillId="0" borderId="9">
      <alignment horizontal="right" vertical="center"/>
      <protection/>
    </xf>
    <xf numFmtId="178" fontId="0" fillId="0" borderId="9">
      <alignment horizontal="center"/>
      <protection/>
    </xf>
    <xf numFmtId="178" fontId="0" fillId="0" borderId="9">
      <alignment horizontal="center"/>
      <protection/>
    </xf>
    <xf numFmtId="0" fontId="61" fillId="0" borderId="0" applyNumberFormat="0" applyFill="0" applyBorder="0" applyAlignment="0" applyProtection="0"/>
    <xf numFmtId="0" fontId="1" fillId="0" borderId="10" applyNumberFormat="0" applyFont="0" applyFill="0" applyAlignment="0" applyProtection="0"/>
    <xf numFmtId="179" fontId="0" fillId="0" borderId="0">
      <alignment/>
      <protection/>
    </xf>
    <xf numFmtId="179" fontId="0" fillId="0" borderId="0">
      <alignment/>
      <protection/>
    </xf>
    <xf numFmtId="180" fontId="0" fillId="0" borderId="11">
      <alignment/>
      <protection/>
    </xf>
    <xf numFmtId="180" fontId="0" fillId="0" borderId="11">
      <alignment/>
      <protection/>
    </xf>
    <xf numFmtId="0" fontId="13" fillId="32" borderId="11">
      <alignment horizontal="left" vertical="center"/>
      <protection/>
    </xf>
    <xf numFmtId="5" fontId="14" fillId="0" borderId="12">
      <alignment horizontal="left" vertical="top"/>
      <protection/>
    </xf>
    <xf numFmtId="5" fontId="15" fillId="0" borderId="13">
      <alignment horizontal="left" vertical="top"/>
      <protection/>
    </xf>
    <xf numFmtId="0" fontId="16" fillId="0" borderId="13">
      <alignment horizontal="left" vertical="center"/>
      <protection/>
    </xf>
    <xf numFmtId="0" fontId="62" fillId="0" borderId="0" applyNumberForma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9" fontId="18" fillId="0" borderId="0" applyFont="0" applyFill="0" applyBorder="0" applyAlignment="0" applyProtection="0"/>
    <xf numFmtId="0" fontId="19" fillId="0" borderId="0">
      <alignment/>
      <protection/>
    </xf>
    <xf numFmtId="0" fontId="12" fillId="0" borderId="0">
      <alignment/>
      <protection/>
    </xf>
    <xf numFmtId="169" fontId="4" fillId="0" borderId="0" applyFont="0" applyFill="0" applyBorder="0" applyAlignment="0" applyProtection="0"/>
    <xf numFmtId="171" fontId="4"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181" fontId="18" fillId="0" borderId="0" applyFont="0" applyFill="0" applyBorder="0" applyAlignment="0" applyProtection="0"/>
    <xf numFmtId="182" fontId="18" fillId="0" borderId="0" applyFont="0" applyFill="0" applyBorder="0" applyAlignment="0" applyProtection="0"/>
    <xf numFmtId="0" fontId="20" fillId="0" borderId="0">
      <alignment/>
      <protection/>
    </xf>
    <xf numFmtId="183" fontId="4" fillId="0" borderId="0" applyFont="0" applyFill="0" applyBorder="0" applyAlignment="0" applyProtection="0"/>
    <xf numFmtId="174" fontId="5" fillId="0" borderId="0" applyFont="0" applyFill="0" applyBorder="0" applyAlignment="0" applyProtection="0"/>
    <xf numFmtId="184" fontId="4"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0" fillId="0" borderId="0">
      <alignment vertical="center"/>
      <protection/>
    </xf>
  </cellStyleXfs>
  <cellXfs count="188">
    <xf numFmtId="0" fontId="0" fillId="0" borderId="0" xfId="0" applyAlignment="1">
      <alignment/>
    </xf>
    <xf numFmtId="0" fontId="23" fillId="0" borderId="11" xfId="0" applyFont="1" applyFill="1" applyBorder="1" applyAlignment="1">
      <alignment horizontal="left"/>
    </xf>
    <xf numFmtId="0" fontId="23" fillId="0" borderId="14" xfId="0" applyFont="1" applyFill="1" applyBorder="1" applyAlignment="1">
      <alignment horizontal="left"/>
    </xf>
    <xf numFmtId="43" fontId="22" fillId="0" borderId="14" xfId="0" applyNumberFormat="1" applyFont="1" applyFill="1" applyBorder="1" applyAlignment="1">
      <alignment horizontal="left"/>
    </xf>
    <xf numFmtId="0" fontId="23" fillId="0" borderId="0" xfId="0" applyFont="1" applyFill="1" applyBorder="1" applyAlignment="1">
      <alignment horizontal="left"/>
    </xf>
    <xf numFmtId="0" fontId="23" fillId="0" borderId="0" xfId="0" applyFont="1" applyFill="1" applyAlignment="1">
      <alignment horizontal="left"/>
    </xf>
    <xf numFmtId="43" fontId="23" fillId="0" borderId="0" xfId="0" applyNumberFormat="1" applyFont="1" applyFill="1" applyBorder="1" applyAlignment="1">
      <alignment horizontal="left" vertical="center" wrapText="1"/>
    </xf>
    <xf numFmtId="0" fontId="23" fillId="0" borderId="12" xfId="0" applyFont="1" applyFill="1" applyBorder="1" applyAlignment="1">
      <alignment horizontal="left"/>
    </xf>
    <xf numFmtId="0" fontId="23" fillId="0" borderId="0" xfId="0" applyFont="1" applyFill="1" applyAlignment="1">
      <alignment/>
    </xf>
    <xf numFmtId="43" fontId="23" fillId="0" borderId="0" xfId="0" applyNumberFormat="1" applyFont="1" applyFill="1" applyAlignment="1">
      <alignment/>
    </xf>
    <xf numFmtId="0" fontId="23" fillId="0" borderId="0" xfId="0" applyFont="1" applyFill="1" applyAlignment="1">
      <alignment horizontal="center"/>
    </xf>
    <xf numFmtId="213" fontId="23" fillId="0" borderId="0" xfId="0" applyNumberFormat="1" applyFont="1" applyFill="1" applyBorder="1" applyAlignment="1">
      <alignment horizontal="left"/>
    </xf>
    <xf numFmtId="0" fontId="22" fillId="0" borderId="0" xfId="0" applyFont="1" applyFill="1" applyAlignment="1">
      <alignment/>
    </xf>
    <xf numFmtId="43" fontId="22" fillId="0" borderId="0" xfId="0" applyNumberFormat="1" applyFont="1" applyFill="1" applyAlignment="1">
      <alignment/>
    </xf>
    <xf numFmtId="0" fontId="23" fillId="33" borderId="0" xfId="0" applyFont="1" applyFill="1" applyAlignment="1">
      <alignment/>
    </xf>
    <xf numFmtId="4" fontId="23" fillId="0" borderId="0" xfId="0" applyNumberFormat="1" applyFont="1" applyFill="1" applyAlignment="1">
      <alignment/>
    </xf>
    <xf numFmtId="0" fontId="23" fillId="0" borderId="14" xfId="0" applyFont="1" applyFill="1" applyBorder="1" applyAlignment="1">
      <alignment horizontal="center"/>
    </xf>
    <xf numFmtId="0" fontId="23" fillId="0" borderId="14" xfId="0" applyFont="1" applyFill="1" applyBorder="1" applyAlignment="1">
      <alignment/>
    </xf>
    <xf numFmtId="213" fontId="22" fillId="0" borderId="14" xfId="0" applyNumberFormat="1" applyFont="1" applyFill="1" applyBorder="1" applyAlignment="1">
      <alignment horizontal="left"/>
    </xf>
    <xf numFmtId="0" fontId="23" fillId="0" borderId="0" xfId="0" applyFont="1" applyFill="1" applyBorder="1" applyAlignment="1">
      <alignment horizontal="center"/>
    </xf>
    <xf numFmtId="0" fontId="23" fillId="0" borderId="0" xfId="0" applyFont="1" applyFill="1" applyBorder="1" applyAlignment="1">
      <alignment/>
    </xf>
    <xf numFmtId="43" fontId="23" fillId="0" borderId="0" xfId="0" applyNumberFormat="1" applyFont="1" applyFill="1" applyBorder="1" applyAlignment="1">
      <alignment/>
    </xf>
    <xf numFmtId="0" fontId="23" fillId="0" borderId="0" xfId="0" applyFont="1" applyFill="1" applyAlignment="1">
      <alignment/>
    </xf>
    <xf numFmtId="0" fontId="28" fillId="0" borderId="0" xfId="0" applyFont="1" applyFill="1" applyAlignment="1">
      <alignment/>
    </xf>
    <xf numFmtId="186" fontId="22" fillId="0" borderId="11" xfId="0" applyNumberFormat="1" applyFont="1" applyFill="1" applyBorder="1" applyAlignment="1">
      <alignment horizontal="center" vertical="center" wrapText="1"/>
    </xf>
    <xf numFmtId="0" fontId="23" fillId="0" borderId="11" xfId="0" applyFont="1" applyFill="1" applyBorder="1" applyAlignment="1">
      <alignment/>
    </xf>
    <xf numFmtId="0" fontId="23" fillId="34" borderId="0" xfId="0" applyFont="1" applyFill="1" applyAlignment="1">
      <alignment/>
    </xf>
    <xf numFmtId="0" fontId="23" fillId="35" borderId="0" xfId="0" applyFont="1" applyFill="1" applyAlignment="1">
      <alignment/>
    </xf>
    <xf numFmtId="1" fontId="22" fillId="0" borderId="0" xfId="0" applyNumberFormat="1" applyFont="1" applyFill="1" applyAlignment="1">
      <alignment/>
    </xf>
    <xf numFmtId="189" fontId="22" fillId="0" borderId="0" xfId="0" applyNumberFormat="1" applyFont="1" applyFill="1" applyAlignment="1">
      <alignment/>
    </xf>
    <xf numFmtId="0" fontId="22" fillId="0" borderId="11" xfId="0" applyFont="1" applyFill="1" applyBorder="1" applyAlignment="1">
      <alignment horizontal="left" vertical="center" wrapText="1"/>
    </xf>
    <xf numFmtId="2" fontId="22" fillId="0" borderId="11" xfId="0" applyNumberFormat="1" applyFont="1" applyFill="1" applyBorder="1" applyAlignment="1">
      <alignment horizontal="left" vertical="center" indent="1"/>
    </xf>
    <xf numFmtId="2" fontId="23" fillId="0" borderId="11" xfId="0" applyNumberFormat="1" applyFont="1" applyFill="1" applyBorder="1" applyAlignment="1">
      <alignment horizontal="left" vertical="center" indent="1"/>
    </xf>
    <xf numFmtId="0" fontId="23" fillId="36" borderId="0" xfId="0" applyFont="1" applyFill="1" applyAlignment="1">
      <alignment/>
    </xf>
    <xf numFmtId="0" fontId="0" fillId="0" borderId="0" xfId="0" applyFont="1" applyFill="1" applyAlignment="1">
      <alignment/>
    </xf>
    <xf numFmtId="0" fontId="30" fillId="0" borderId="0" xfId="0" applyFont="1" applyFill="1" applyAlignment="1">
      <alignment horizontal="left"/>
    </xf>
    <xf numFmtId="0" fontId="0" fillId="0" borderId="0" xfId="0" applyFont="1" applyFill="1" applyAlignment="1">
      <alignment/>
    </xf>
    <xf numFmtId="0" fontId="30" fillId="34" borderId="11" xfId="0" applyFont="1" applyFill="1" applyBorder="1" applyAlignment="1">
      <alignment horizontal="center" vertical="center" wrapText="1"/>
    </xf>
    <xf numFmtId="186" fontId="30" fillId="35" borderId="11" xfId="0" applyNumberFormat="1" applyFont="1" applyFill="1" applyBorder="1" applyAlignment="1">
      <alignment horizontal="center" vertical="center" wrapText="1"/>
    </xf>
    <xf numFmtId="186" fontId="30" fillId="35" borderId="11" xfId="0" applyNumberFormat="1" applyFont="1" applyFill="1" applyBorder="1" applyAlignment="1">
      <alignment vertical="center" wrapText="1"/>
    </xf>
    <xf numFmtId="0" fontId="33" fillId="0" borderId="0" xfId="0" applyFont="1" applyFill="1" applyAlignment="1">
      <alignment/>
    </xf>
    <xf numFmtId="186" fontId="31" fillId="36" borderId="11" xfId="0" applyNumberFormat="1" applyFont="1" applyFill="1" applyBorder="1" applyAlignment="1">
      <alignment horizontal="center" vertical="center" wrapText="1"/>
    </xf>
    <xf numFmtId="186" fontId="30" fillId="36" borderId="11" xfId="0" applyNumberFormat="1" applyFont="1" applyFill="1" applyBorder="1" applyAlignment="1">
      <alignment vertical="center" wrapText="1"/>
    </xf>
    <xf numFmtId="186" fontId="30" fillId="36" borderId="11" xfId="0" applyNumberFormat="1" applyFont="1" applyFill="1" applyBorder="1" applyAlignment="1">
      <alignment horizontal="left" vertical="center" wrapText="1"/>
    </xf>
    <xf numFmtId="189" fontId="30" fillId="36" borderId="11" xfId="0" applyNumberFormat="1" applyFont="1" applyFill="1" applyBorder="1" applyAlignment="1">
      <alignment horizontal="center" vertical="center" wrapText="1"/>
    </xf>
    <xf numFmtId="1" fontId="30" fillId="33" borderId="11" xfId="0" applyNumberFormat="1" applyFont="1" applyFill="1" applyBorder="1" applyAlignment="1">
      <alignment horizontal="center" vertical="center" wrapText="1"/>
    </xf>
    <xf numFmtId="0" fontId="30" fillId="33" borderId="11" xfId="0" applyFont="1" applyFill="1" applyBorder="1" applyAlignment="1">
      <alignment vertical="center" wrapText="1"/>
    </xf>
    <xf numFmtId="43" fontId="30" fillId="33" borderId="11" xfId="0" applyNumberFormat="1" applyFont="1" applyFill="1" applyBorder="1" applyAlignment="1">
      <alignment horizontal="right" vertical="center" wrapText="1"/>
    </xf>
    <xf numFmtId="43" fontId="30" fillId="33" borderId="11" xfId="0" applyNumberFormat="1" applyFont="1" applyFill="1" applyBorder="1" applyAlignment="1">
      <alignment horizontal="center" vertical="center" wrapText="1"/>
    </xf>
    <xf numFmtId="0" fontId="30" fillId="33" borderId="11" xfId="0" applyFont="1" applyFill="1" applyBorder="1" applyAlignment="1">
      <alignment horizontal="left"/>
    </xf>
    <xf numFmtId="0" fontId="0" fillId="34" borderId="11" xfId="0" applyFont="1" applyFill="1" applyBorder="1" applyAlignment="1">
      <alignment horizontal="left" wrapText="1"/>
    </xf>
    <xf numFmtId="1" fontId="0" fillId="34" borderId="11" xfId="0" applyNumberFormat="1" applyFont="1" applyFill="1" applyBorder="1" applyAlignment="1">
      <alignment horizontal="center"/>
    </xf>
    <xf numFmtId="43" fontId="0" fillId="34" borderId="11" xfId="86" applyNumberFormat="1" applyFont="1" applyFill="1" applyBorder="1" applyAlignment="1">
      <alignment vertical="center" wrapText="1"/>
      <protection/>
    </xf>
    <xf numFmtId="43" fontId="0" fillId="34" borderId="11" xfId="0" applyNumberFormat="1" applyFont="1" applyFill="1" applyBorder="1" applyAlignment="1">
      <alignment wrapText="1"/>
    </xf>
    <xf numFmtId="43" fontId="0" fillId="34" borderId="11" xfId="0" applyNumberFormat="1" applyFont="1" applyFill="1" applyBorder="1" applyAlignment="1">
      <alignment horizontal="right"/>
    </xf>
    <xf numFmtId="43" fontId="0" fillId="34" borderId="11" xfId="0" applyNumberFormat="1" applyFont="1" applyFill="1" applyBorder="1" applyAlignment="1">
      <alignment/>
    </xf>
    <xf numFmtId="43" fontId="0" fillId="34" borderId="11" xfId="0" applyNumberFormat="1" applyFont="1" applyFill="1" applyBorder="1" applyAlignment="1">
      <alignment horizontal="center"/>
    </xf>
    <xf numFmtId="43" fontId="0" fillId="34" borderId="11" xfId="0" applyNumberFormat="1" applyFont="1" applyFill="1" applyBorder="1" applyAlignment="1">
      <alignment horizontal="left" vertical="center"/>
    </xf>
    <xf numFmtId="0" fontId="0" fillId="34" borderId="11" xfId="0" applyFont="1" applyFill="1" applyBorder="1" applyAlignment="1">
      <alignment horizontal="left" vertical="center" wrapText="1"/>
    </xf>
    <xf numFmtId="0" fontId="0" fillId="35" borderId="0" xfId="0" applyFont="1" applyFill="1" applyAlignment="1">
      <alignment/>
    </xf>
    <xf numFmtId="43" fontId="0" fillId="34" borderId="11" xfId="0" applyNumberFormat="1" applyFont="1" applyFill="1" applyBorder="1" applyAlignment="1">
      <alignment vertical="center" wrapText="1"/>
    </xf>
    <xf numFmtId="43" fontId="0" fillId="34" borderId="11" xfId="0" applyNumberFormat="1" applyFont="1" applyFill="1" applyBorder="1" applyAlignment="1">
      <alignment horizontal="left" vertical="center" wrapText="1"/>
    </xf>
    <xf numFmtId="0" fontId="30" fillId="33" borderId="11" xfId="0" applyFont="1" applyFill="1" applyBorder="1" applyAlignment="1">
      <alignment horizontal="center" vertical="center" wrapText="1"/>
    </xf>
    <xf numFmtId="0" fontId="30" fillId="33" borderId="11" xfId="0" applyFont="1" applyFill="1" applyBorder="1" applyAlignment="1">
      <alignment/>
    </xf>
    <xf numFmtId="0" fontId="0" fillId="33" borderId="11" xfId="0" applyFont="1" applyFill="1" applyBorder="1" applyAlignment="1">
      <alignment/>
    </xf>
    <xf numFmtId="43" fontId="30" fillId="33" borderId="11" xfId="0" applyNumberFormat="1" applyFont="1" applyFill="1" applyBorder="1" applyAlignment="1">
      <alignment/>
    </xf>
    <xf numFmtId="43" fontId="30" fillId="33" borderId="11" xfId="0" applyNumberFormat="1" applyFont="1" applyFill="1" applyBorder="1" applyAlignment="1">
      <alignment horizontal="center"/>
    </xf>
    <xf numFmtId="0" fontId="0" fillId="33" borderId="11" xfId="0" applyFont="1" applyFill="1" applyBorder="1" applyAlignment="1">
      <alignment/>
    </xf>
    <xf numFmtId="0" fontId="0" fillId="33" borderId="11" xfId="0" applyFont="1" applyFill="1" applyBorder="1" applyAlignment="1">
      <alignment horizontal="left"/>
    </xf>
    <xf numFmtId="0" fontId="0" fillId="34" borderId="11" xfId="0" applyFont="1" applyFill="1" applyBorder="1" applyAlignment="1">
      <alignment/>
    </xf>
    <xf numFmtId="0" fontId="0" fillId="34" borderId="11" xfId="0" applyFont="1" applyFill="1" applyBorder="1" applyAlignment="1">
      <alignment wrapText="1"/>
    </xf>
    <xf numFmtId="43" fontId="0" fillId="34" borderId="11" xfId="84" applyNumberFormat="1" applyFont="1" applyFill="1" applyBorder="1" applyAlignment="1">
      <alignment vertical="center" wrapText="1"/>
      <protection/>
    </xf>
    <xf numFmtId="43" fontId="0" fillId="0" borderId="11" xfId="0" applyNumberFormat="1" applyFont="1" applyFill="1" applyBorder="1" applyAlignment="1">
      <alignment/>
    </xf>
    <xf numFmtId="43" fontId="0" fillId="0" borderId="11" xfId="0" applyNumberFormat="1" applyFont="1" applyFill="1" applyBorder="1" applyAlignment="1">
      <alignment horizontal="center"/>
    </xf>
    <xf numFmtId="0" fontId="0" fillId="34" borderId="11" xfId="0" applyFont="1" applyFill="1" applyBorder="1" applyAlignment="1">
      <alignment horizontal="left"/>
    </xf>
    <xf numFmtId="0" fontId="0" fillId="34" borderId="11" xfId="0" applyFont="1" applyFill="1" applyBorder="1" applyAlignment="1">
      <alignment/>
    </xf>
    <xf numFmtId="2" fontId="0" fillId="34" borderId="11" xfId="0" applyNumberFormat="1" applyFont="1" applyFill="1" applyBorder="1" applyAlignment="1">
      <alignment vertical="center"/>
    </xf>
    <xf numFmtId="0" fontId="30" fillId="0" borderId="11" xfId="0" applyFont="1" applyFill="1" applyBorder="1" applyAlignment="1">
      <alignment horizontal="center"/>
    </xf>
    <xf numFmtId="0" fontId="30" fillId="33" borderId="11" xfId="0" applyFont="1" applyFill="1" applyBorder="1" applyAlignment="1">
      <alignment horizontal="left" wrapText="1"/>
    </xf>
    <xf numFmtId="43" fontId="0" fillId="34" borderId="11" xfId="0" applyNumberFormat="1" applyFont="1" applyFill="1" applyBorder="1" applyAlignment="1">
      <alignment horizontal="left" wrapText="1"/>
    </xf>
    <xf numFmtId="0" fontId="0" fillId="34" borderId="11" xfId="0" applyFont="1" applyFill="1" applyBorder="1" applyAlignment="1">
      <alignment horizontal="center" vertical="center" wrapText="1"/>
    </xf>
    <xf numFmtId="37" fontId="0" fillId="34" borderId="11" xfId="87" applyNumberFormat="1" applyFont="1" applyFill="1" applyBorder="1" applyAlignment="1">
      <alignment vertical="center" wrapText="1"/>
      <protection/>
    </xf>
    <xf numFmtId="43" fontId="0" fillId="34" borderId="11" xfId="0" applyNumberFormat="1" applyFont="1" applyFill="1" applyBorder="1" applyAlignment="1">
      <alignment vertical="center"/>
    </xf>
    <xf numFmtId="43" fontId="0" fillId="0" borderId="11" xfId="0" applyNumberFormat="1" applyFont="1" applyFill="1" applyBorder="1" applyAlignment="1">
      <alignment/>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horizontal="left" vertical="center" wrapText="1"/>
    </xf>
    <xf numFmtId="0" fontId="30" fillId="0" borderId="11" xfId="0" applyFont="1" applyFill="1" applyBorder="1" applyAlignment="1">
      <alignment horizontal="center" vertical="center"/>
    </xf>
    <xf numFmtId="43" fontId="30" fillId="33" borderId="11" xfId="57" applyNumberFormat="1" applyFont="1" applyFill="1" applyBorder="1" applyAlignment="1">
      <alignment horizontal="center" vertical="center"/>
    </xf>
    <xf numFmtId="0" fontId="0" fillId="33" borderId="11" xfId="0" applyFont="1" applyFill="1" applyBorder="1" applyAlignment="1">
      <alignment horizontal="left" vertical="center" wrapText="1"/>
    </xf>
    <xf numFmtId="0" fontId="0" fillId="33" borderId="11" xfId="0" applyFont="1" applyFill="1" applyBorder="1" applyAlignment="1">
      <alignment horizontal="left" wrapText="1"/>
    </xf>
    <xf numFmtId="2" fontId="0" fillId="34" borderId="11" xfId="85" applyNumberFormat="1" applyFont="1" applyFill="1" applyBorder="1" applyAlignment="1">
      <alignment vertical="center" wrapText="1"/>
      <protection/>
    </xf>
    <xf numFmtId="43" fontId="0" fillId="34" borderId="11" xfId="0" applyNumberFormat="1" applyFont="1" applyFill="1" applyBorder="1" applyAlignment="1">
      <alignment horizontal="right" vertical="center"/>
    </xf>
    <xf numFmtId="43" fontId="0" fillId="34" borderId="11" xfId="0" applyNumberFormat="1" applyFont="1" applyFill="1" applyBorder="1" applyAlignment="1">
      <alignment horizontal="center" vertical="center"/>
    </xf>
    <xf numFmtId="2" fontId="0" fillId="34" borderId="11" xfId="0" applyNumberFormat="1" applyFont="1" applyFill="1" applyBorder="1" applyAlignment="1">
      <alignment vertical="center" wrapText="1"/>
    </xf>
    <xf numFmtId="186" fontId="0" fillId="34" borderId="11" xfId="0" applyNumberFormat="1" applyFont="1" applyFill="1" applyBorder="1" applyAlignment="1">
      <alignment horizontal="center" vertical="center"/>
    </xf>
    <xf numFmtId="186" fontId="30" fillId="34" borderId="11" xfId="0" applyNumberFormat="1" applyFont="1" applyFill="1" applyBorder="1" applyAlignment="1">
      <alignment horizontal="center" vertical="center"/>
    </xf>
    <xf numFmtId="43" fontId="30" fillId="33" borderId="11" xfId="0" applyNumberFormat="1" applyFont="1" applyFill="1" applyBorder="1" applyAlignment="1">
      <alignment vertical="center" wrapText="1"/>
    </xf>
    <xf numFmtId="43" fontId="30" fillId="33" borderId="11" xfId="0" applyNumberFormat="1" applyFont="1" applyFill="1" applyBorder="1" applyAlignment="1">
      <alignment horizontal="left"/>
    </xf>
    <xf numFmtId="1" fontId="0" fillId="34" borderId="11" xfId="0" applyNumberFormat="1" applyFont="1" applyFill="1" applyBorder="1" applyAlignment="1">
      <alignment horizontal="center" vertical="center"/>
    </xf>
    <xf numFmtId="43" fontId="0" fillId="34" borderId="11" xfId="0" applyNumberFormat="1" applyFont="1" applyFill="1" applyBorder="1" applyAlignment="1">
      <alignment horizontal="left"/>
    </xf>
    <xf numFmtId="1" fontId="30" fillId="34" borderId="11" xfId="0" applyNumberFormat="1" applyFont="1" applyFill="1" applyBorder="1" applyAlignment="1">
      <alignment horizontal="center" vertical="center"/>
    </xf>
    <xf numFmtId="2" fontId="30" fillId="33" borderId="11" xfId="0" applyNumberFormat="1" applyFont="1" applyFill="1" applyBorder="1" applyAlignment="1">
      <alignment vertical="center"/>
    </xf>
    <xf numFmtId="0" fontId="0" fillId="33" borderId="11" xfId="0" applyFont="1" applyFill="1" applyBorder="1" applyAlignment="1">
      <alignment vertical="center"/>
    </xf>
    <xf numFmtId="43" fontId="30" fillId="33" borderId="11" xfId="0" applyNumberFormat="1" applyFont="1" applyFill="1" applyBorder="1" applyAlignment="1">
      <alignment vertical="center"/>
    </xf>
    <xf numFmtId="43" fontId="30" fillId="33" borderId="11" xfId="0" applyNumberFormat="1" applyFont="1" applyFill="1" applyBorder="1" applyAlignment="1">
      <alignment horizontal="center" vertical="center"/>
    </xf>
    <xf numFmtId="49" fontId="0" fillId="33" borderId="11" xfId="0" applyNumberFormat="1" applyFont="1" applyFill="1" applyBorder="1" applyAlignment="1">
      <alignment horizontal="left" wrapText="1"/>
    </xf>
    <xf numFmtId="43" fontId="0" fillId="0" borderId="11" xfId="0" applyNumberFormat="1" applyFont="1" applyFill="1" applyBorder="1" applyAlignment="1">
      <alignment wrapText="1"/>
    </xf>
    <xf numFmtId="43" fontId="0" fillId="0" borderId="11" xfId="0" applyNumberFormat="1" applyFont="1" applyFill="1" applyBorder="1" applyAlignment="1">
      <alignment vertical="center"/>
    </xf>
    <xf numFmtId="43"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left" wrapText="1"/>
    </xf>
    <xf numFmtId="0" fontId="0" fillId="0" borderId="11" xfId="0" applyFont="1" applyFill="1" applyBorder="1" applyAlignment="1">
      <alignment horizontal="left"/>
    </xf>
    <xf numFmtId="43" fontId="0" fillId="0" borderId="11" xfId="0" applyNumberFormat="1" applyFont="1" applyFill="1" applyBorder="1" applyAlignment="1">
      <alignment horizontal="right" vertical="center"/>
    </xf>
    <xf numFmtId="43" fontId="0" fillId="0" borderId="11" xfId="0" applyNumberFormat="1" applyFont="1" applyFill="1" applyBorder="1" applyAlignment="1">
      <alignment horizontal="right"/>
    </xf>
    <xf numFmtId="0" fontId="0" fillId="0" borderId="11" xfId="0" applyFont="1" applyFill="1" applyBorder="1" applyAlignment="1">
      <alignment/>
    </xf>
    <xf numFmtId="43" fontId="0" fillId="0" borderId="11" xfId="86" applyNumberFormat="1" applyFont="1" applyFill="1" applyBorder="1" applyAlignment="1">
      <alignment vertical="center" wrapText="1"/>
      <protection/>
    </xf>
    <xf numFmtId="0" fontId="0" fillId="0" borderId="11" xfId="0" applyFont="1" applyFill="1" applyBorder="1" applyAlignment="1">
      <alignment vertical="center" wrapText="1"/>
    </xf>
    <xf numFmtId="43" fontId="0" fillId="34" borderId="11" xfId="0" applyNumberFormat="1" applyFont="1" applyFill="1" applyBorder="1" applyAlignment="1">
      <alignment/>
    </xf>
    <xf numFmtId="43" fontId="32" fillId="34" borderId="11" xfId="0" applyNumberFormat="1" applyFont="1" applyFill="1" applyBorder="1" applyAlignment="1">
      <alignment/>
    </xf>
    <xf numFmtId="43" fontId="32" fillId="0" borderId="11" xfId="0" applyNumberFormat="1" applyFont="1" applyFill="1" applyBorder="1" applyAlignment="1">
      <alignment/>
    </xf>
    <xf numFmtId="4" fontId="0" fillId="0" borderId="11" xfId="0" applyNumberFormat="1" applyFont="1" applyFill="1" applyBorder="1" applyAlignment="1">
      <alignment/>
    </xf>
    <xf numFmtId="43" fontId="30" fillId="0" borderId="11" xfId="0" applyNumberFormat="1" applyFont="1" applyFill="1" applyBorder="1" applyAlignment="1">
      <alignment horizontal="left"/>
    </xf>
    <xf numFmtId="43" fontId="0" fillId="0" borderId="11" xfId="0" applyNumberFormat="1" applyFont="1" applyFill="1" applyBorder="1" applyAlignment="1">
      <alignment horizontal="left"/>
    </xf>
    <xf numFmtId="43" fontId="0" fillId="0" borderId="11" xfId="0" applyNumberFormat="1" applyFont="1" applyFill="1" applyBorder="1" applyAlignment="1">
      <alignment vertical="center" wrapText="1"/>
    </xf>
    <xf numFmtId="0" fontId="0" fillId="34" borderId="11" xfId="0" applyFont="1" applyFill="1" applyBorder="1" applyAlignment="1">
      <alignment vertical="center" wrapText="1"/>
    </xf>
    <xf numFmtId="0" fontId="0" fillId="0" borderId="11" xfId="0" applyFont="1" applyFill="1" applyBorder="1" applyAlignment="1">
      <alignment vertical="top" wrapText="1"/>
    </xf>
    <xf numFmtId="0" fontId="0" fillId="0" borderId="11" xfId="0" applyFont="1" applyBorder="1" applyAlignment="1">
      <alignment/>
    </xf>
    <xf numFmtId="43" fontId="0" fillId="0" borderId="11" xfId="83" applyNumberFormat="1" applyFont="1" applyFill="1" applyBorder="1" applyAlignment="1">
      <alignment vertical="center"/>
      <protection/>
    </xf>
    <xf numFmtId="0" fontId="0" fillId="0" borderId="11" xfId="0" applyFont="1" applyBorder="1" applyAlignment="1">
      <alignment horizontal="left" vertical="center" wrapText="1"/>
    </xf>
    <xf numFmtId="43" fontId="3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186" fontId="30" fillId="35" borderId="11" xfId="0" applyNumberFormat="1" applyFont="1" applyFill="1" applyBorder="1" applyAlignment="1">
      <alignment horizontal="left" vertical="center" wrapText="1"/>
    </xf>
    <xf numFmtId="186" fontId="30" fillId="35" borderId="11" xfId="0" applyNumberFormat="1" applyFont="1" applyFill="1" applyBorder="1" applyAlignment="1">
      <alignment horizontal="center"/>
    </xf>
    <xf numFmtId="213" fontId="30" fillId="35" borderId="0" xfId="0" applyNumberFormat="1" applyFont="1" applyFill="1" applyBorder="1" applyAlignment="1">
      <alignment horizontal="center"/>
    </xf>
    <xf numFmtId="186" fontId="30" fillId="36" borderId="11" xfId="0" applyNumberFormat="1" applyFont="1" applyFill="1" applyBorder="1" applyAlignment="1">
      <alignment horizontal="center" vertical="center" wrapText="1"/>
    </xf>
    <xf numFmtId="43" fontId="30" fillId="36" borderId="11" xfId="0" applyNumberFormat="1" applyFont="1" applyFill="1" applyBorder="1" applyAlignment="1">
      <alignment horizontal="right" vertical="center" wrapText="1"/>
    </xf>
    <xf numFmtId="186" fontId="30" fillId="36" borderId="11" xfId="0" applyNumberFormat="1" applyFont="1" applyFill="1" applyBorder="1" applyAlignment="1">
      <alignment horizontal="left"/>
    </xf>
    <xf numFmtId="213" fontId="30" fillId="36" borderId="11" xfId="0" applyNumberFormat="1" applyFont="1" applyFill="1" applyBorder="1" applyAlignment="1">
      <alignment horizontal="left"/>
    </xf>
    <xf numFmtId="0" fontId="30" fillId="33" borderId="11" xfId="0" applyFont="1" applyFill="1" applyBorder="1" applyAlignment="1">
      <alignment horizontal="left" vertical="center" wrapText="1"/>
    </xf>
    <xf numFmtId="213" fontId="30" fillId="33" borderId="11" xfId="0" applyNumberFormat="1" applyFont="1" applyFill="1" applyBorder="1" applyAlignment="1">
      <alignment horizontal="left"/>
    </xf>
    <xf numFmtId="206" fontId="0" fillId="0" borderId="11" xfId="0" applyNumberFormat="1" applyFont="1" applyFill="1" applyBorder="1" applyAlignment="1">
      <alignment horizontal="left" vertical="center" wrapText="1"/>
    </xf>
    <xf numFmtId="43" fontId="0" fillId="0" borderId="11" xfId="0" applyNumberFormat="1" applyFont="1" applyFill="1" applyBorder="1" applyAlignment="1">
      <alignment horizontal="center" vertical="center" wrapText="1"/>
    </xf>
    <xf numFmtId="206" fontId="0" fillId="0" borderId="11" xfId="0" applyNumberFormat="1" applyFont="1" applyFill="1" applyBorder="1" applyAlignment="1">
      <alignment horizontal="right" vertical="center" wrapText="1"/>
    </xf>
    <xf numFmtId="43" fontId="0" fillId="0" borderId="11" xfId="0" applyNumberFormat="1" applyFont="1" applyFill="1" applyBorder="1" applyAlignment="1">
      <alignment horizontal="right" vertical="center" wrapText="1"/>
    </xf>
    <xf numFmtId="213" fontId="0" fillId="0" borderId="11" xfId="0" applyNumberFormat="1" applyFont="1" applyFill="1" applyBorder="1" applyAlignment="1">
      <alignment horizontal="left" vertical="center" wrapText="1"/>
    </xf>
    <xf numFmtId="43" fontId="30" fillId="33" borderId="11" xfId="0" applyNumberFormat="1" applyFont="1" applyFill="1" applyBorder="1" applyAlignment="1">
      <alignment horizontal="left" vertical="center" wrapText="1"/>
    </xf>
    <xf numFmtId="213" fontId="0" fillId="33" borderId="11" xfId="0" applyNumberFormat="1" applyFont="1" applyFill="1" applyBorder="1" applyAlignment="1">
      <alignment horizontal="left"/>
    </xf>
    <xf numFmtId="43" fontId="0" fillId="0" borderId="11" xfId="86" applyNumberFormat="1" applyFont="1" applyFill="1" applyBorder="1" applyAlignment="1">
      <alignment horizontal="left" vertical="center" wrapText="1"/>
      <protection/>
    </xf>
    <xf numFmtId="43" fontId="0" fillId="0" borderId="11" xfId="0" applyNumberFormat="1"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left" wrapText="1"/>
    </xf>
    <xf numFmtId="0" fontId="0" fillId="0" borderId="11" xfId="0" applyFont="1" applyFill="1" applyBorder="1" applyAlignment="1">
      <alignment wrapText="1"/>
    </xf>
    <xf numFmtId="43" fontId="0" fillId="0" borderId="11" xfId="0" applyNumberFormat="1" applyFont="1" applyFill="1" applyBorder="1" applyAlignment="1">
      <alignment horizontal="right" wrapText="1"/>
    </xf>
    <xf numFmtId="2" fontId="30" fillId="33" borderId="11" xfId="0" applyNumberFormat="1" applyFont="1" applyFill="1" applyBorder="1" applyAlignment="1">
      <alignment horizontal="left" vertical="center"/>
    </xf>
    <xf numFmtId="0" fontId="0" fillId="33" borderId="11" xfId="0" applyFont="1" applyFill="1" applyBorder="1" applyAlignment="1">
      <alignment horizontal="center" vertical="center"/>
    </xf>
    <xf numFmtId="43" fontId="30" fillId="33" borderId="11" xfId="0" applyNumberFormat="1" applyFont="1" applyFill="1" applyBorder="1" applyAlignment="1">
      <alignment horizontal="right" vertical="center"/>
    </xf>
    <xf numFmtId="1" fontId="0" fillId="33" borderId="11" xfId="83" applyNumberFormat="1" applyFont="1" applyFill="1" applyBorder="1" applyAlignment="1">
      <alignment horizontal="left" vertical="center" wrapText="1"/>
      <protection/>
    </xf>
    <xf numFmtId="213" fontId="0" fillId="33" borderId="11" xfId="0" applyNumberFormat="1" applyFont="1" applyFill="1" applyBorder="1" applyAlignment="1">
      <alignment horizontal="left" vertical="center" wrapText="1"/>
    </xf>
    <xf numFmtId="1" fontId="0" fillId="0" borderId="11" xfId="83" applyNumberFormat="1" applyFont="1" applyFill="1" applyBorder="1" applyAlignment="1">
      <alignment horizontal="left" vertical="center" wrapText="1"/>
      <protection/>
    </xf>
    <xf numFmtId="213" fontId="0" fillId="0" borderId="11" xfId="0" applyNumberFormat="1" applyFont="1" applyBorder="1" applyAlignment="1">
      <alignment horizontal="left" vertical="center" wrapText="1"/>
    </xf>
    <xf numFmtId="0" fontId="31" fillId="0" borderId="0" xfId="0" applyFont="1" applyFill="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wrapText="1"/>
    </xf>
    <xf numFmtId="0" fontId="30" fillId="34" borderId="11" xfId="0" applyFont="1" applyFill="1" applyBorder="1" applyAlignment="1">
      <alignment horizontal="center" vertical="center" wrapText="1"/>
    </xf>
    <xf numFmtId="0" fontId="3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wrapText="1"/>
    </xf>
    <xf numFmtId="0" fontId="31" fillId="34" borderId="11" xfId="0" applyFont="1" applyFill="1" applyBorder="1" applyAlignment="1">
      <alignment horizontal="center" vertical="center" wrapText="1"/>
    </xf>
    <xf numFmtId="0" fontId="31" fillId="0" borderId="0" xfId="0" applyFont="1" applyFill="1" applyAlignment="1">
      <alignment horizontal="center"/>
    </xf>
    <xf numFmtId="0" fontId="30" fillId="34" borderId="11" xfId="0" applyFont="1" applyFill="1" applyBorder="1" applyAlignment="1">
      <alignment vertical="center" wrapText="1"/>
    </xf>
    <xf numFmtId="0" fontId="22" fillId="0" borderId="0" xfId="0" applyFont="1" applyFill="1" applyBorder="1" applyAlignment="1">
      <alignment horizontal="center" vertical="center" wrapText="1"/>
    </xf>
    <xf numFmtId="0" fontId="23" fillId="0" borderId="0" xfId="0" applyFont="1" applyFill="1" applyAlignment="1">
      <alignment wrapText="1"/>
    </xf>
    <xf numFmtId="0" fontId="0" fillId="0" borderId="0" xfId="0" applyAlignment="1">
      <alignment wrapText="1"/>
    </xf>
    <xf numFmtId="205" fontId="30" fillId="0" borderId="11" xfId="0" applyNumberFormat="1" applyFont="1" applyFill="1" applyBorder="1" applyAlignment="1">
      <alignment horizontal="center" vertical="center"/>
    </xf>
    <xf numFmtId="43" fontId="30" fillId="0" borderId="11" xfId="0" applyNumberFormat="1" applyFont="1" applyFill="1" applyBorder="1" applyAlignment="1">
      <alignment horizontal="left" vertical="center"/>
    </xf>
    <xf numFmtId="43"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vertical="center" wrapText="1"/>
    </xf>
    <xf numFmtId="0" fontId="27" fillId="0" borderId="0" xfId="0" applyFont="1" applyFill="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wrapText="1"/>
    </xf>
    <xf numFmtId="0" fontId="22" fillId="0" borderId="0" xfId="0" applyFont="1" applyFill="1" applyAlignment="1">
      <alignment horizontal="right" wrapText="1"/>
    </xf>
    <xf numFmtId="0" fontId="23" fillId="0" borderId="0" xfId="0" applyFont="1" applyFill="1" applyAlignment="1">
      <alignment horizontal="right" wrapText="1"/>
    </xf>
    <xf numFmtId="0" fontId="0" fillId="0" borderId="0" xfId="0" applyAlignment="1">
      <alignment horizontal="right" wrapText="1"/>
    </xf>
    <xf numFmtId="213" fontId="30" fillId="0" borderId="11" xfId="0" applyNumberFormat="1" applyFont="1" applyFill="1" applyBorder="1" applyAlignment="1">
      <alignment horizontal="center" vertical="center" wrapText="1"/>
    </xf>
    <xf numFmtId="43" fontId="31" fillId="0" borderId="11" xfId="0" applyNumberFormat="1" applyFont="1" applyFill="1" applyBorder="1" applyAlignment="1">
      <alignment horizontal="center" vertical="center" wrapText="1"/>
    </xf>
  </cellXfs>
  <cellStyles count="114">
    <cellStyle name="Normal" xfId="0"/>
    <cellStyle name="RowLevel_0" xfId="1"/>
    <cellStyle name="ColLevel_0" xfId="2"/>
    <cellStyle name="??" xfId="15"/>
    <cellStyle name="?? [0.00]_ Att. 1- Cover" xfId="16"/>
    <cellStyle name="?? [0]" xfId="17"/>
    <cellStyle name="???? [0.00]_PRODUCT DETAIL Q1" xfId="18"/>
    <cellStyle name="????_PRODUCT DETAIL Q1" xfId="19"/>
    <cellStyle name="???[0]_00Q3902REV.1" xfId="20"/>
    <cellStyle name="???_00Q3902REV.1" xfId="21"/>
    <cellStyle name="??[0]_BRE" xfId="22"/>
    <cellStyle name="??_ Att. 1- Cover" xfId="23"/>
    <cellStyle name="20% - Accent1" xfId="24"/>
    <cellStyle name="20% - Accent2" xfId="25"/>
    <cellStyle name="20% - Accent3" xfId="26"/>
    <cellStyle name="20% - Accent4" xfId="27"/>
    <cellStyle name="20% - Accent5" xfId="28"/>
    <cellStyle name="20% - Accent6" xfId="29"/>
    <cellStyle name="40% - Accent1" xfId="30"/>
    <cellStyle name="40% - Accent2" xfId="31"/>
    <cellStyle name="40% - Accent3" xfId="32"/>
    <cellStyle name="40% - Accent4" xfId="33"/>
    <cellStyle name="40% - Accent5" xfId="34"/>
    <cellStyle name="40% - Accent6"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AeE­ [0]_INQUIRY ¿µ¾÷AßAø " xfId="48"/>
    <cellStyle name="AeE­_INQUIRY ¿µ¾÷AßAø " xfId="49"/>
    <cellStyle name="AÞ¸¶ [0]_INQUIRY ¿?¾÷AßAø " xfId="50"/>
    <cellStyle name="AÞ¸¶_INQUIRY ¿?¾÷AßAø " xfId="51"/>
    <cellStyle name="Bad" xfId="52"/>
    <cellStyle name="C?AØ_¿?¾÷CoE² " xfId="53"/>
    <cellStyle name="C￥AØ_¿μ¾÷CoE² " xfId="54"/>
    <cellStyle name="Calculation" xfId="55"/>
    <cellStyle name="Check Cell" xfId="56"/>
    <cellStyle name="Comma" xfId="57"/>
    <cellStyle name="Comma [0]" xfId="58"/>
    <cellStyle name="Comma 2" xfId="59"/>
    <cellStyle name="Comma0" xfId="60"/>
    <cellStyle name="Currency" xfId="61"/>
    <cellStyle name="Currency [0]" xfId="62"/>
    <cellStyle name="Currency0" xfId="63"/>
    <cellStyle name="Date" xfId="64"/>
    <cellStyle name="Explanatory Text" xfId="65"/>
    <cellStyle name="Fixed" xfId="66"/>
    <cellStyle name="Followed Hyperlink" xfId="67"/>
    <cellStyle name="Good" xfId="68"/>
    <cellStyle name="Header1" xfId="69"/>
    <cellStyle name="Header2" xfId="70"/>
    <cellStyle name="Heading 1" xfId="71"/>
    <cellStyle name="Heading 2" xfId="72"/>
    <cellStyle name="Heading 3" xfId="73"/>
    <cellStyle name="Heading 4" xfId="74"/>
    <cellStyle name="Hyperlink" xfId="75"/>
    <cellStyle name="Input" xfId="76"/>
    <cellStyle name="Linked Cell" xfId="77"/>
    <cellStyle name="n" xfId="78"/>
    <cellStyle name="Neutral" xfId="79"/>
    <cellStyle name="Normal - Style1" xfId="80"/>
    <cellStyle name="Normal - Style1 2" xfId="81"/>
    <cellStyle name="Normal 2" xfId="82"/>
    <cellStyle name="Normal_BIEU-CC1" xfId="83"/>
    <cellStyle name="Normal_bieutinhII" xfId="84"/>
    <cellStyle name="Normal_Sheet1" xfId="85"/>
    <cellStyle name="Normal_Sheet1_1" xfId="86"/>
    <cellStyle name="Normal_Sheet2" xfId="87"/>
    <cellStyle name="Note" xfId="88"/>
    <cellStyle name="Output" xfId="89"/>
    <cellStyle name="Percent" xfId="90"/>
    <cellStyle name="T" xfId="91"/>
    <cellStyle name="T 2" xfId="92"/>
    <cellStyle name="th" xfId="93"/>
    <cellStyle name="th 2" xfId="94"/>
    <cellStyle name="Title" xfId="95"/>
    <cellStyle name="Total" xfId="96"/>
    <cellStyle name="viet" xfId="97"/>
    <cellStyle name="viet 2" xfId="98"/>
    <cellStyle name="viet2" xfId="99"/>
    <cellStyle name="viet2 2" xfId="100"/>
    <cellStyle name="vnhead1" xfId="101"/>
    <cellStyle name="vnhead3" xfId="102"/>
    <cellStyle name="vntxt1" xfId="103"/>
    <cellStyle name="vntxt2" xfId="104"/>
    <cellStyle name="Warning Text" xfId="105"/>
    <cellStyle name="똿뗦먛귟 [0.00]_PRODUCT DETAIL Q1" xfId="106"/>
    <cellStyle name="똿뗦먛귟_PRODUCT DETAIL Q1" xfId="107"/>
    <cellStyle name="믅됞 [0.00]_PRODUCT DETAIL Q1" xfId="108"/>
    <cellStyle name="믅됞_PRODUCT DETAIL Q1" xfId="109"/>
    <cellStyle name="백분율_95" xfId="110"/>
    <cellStyle name="뷭?_BOOKSHIP" xfId="111"/>
    <cellStyle name="一般_00Q3902REV.1" xfId="112"/>
    <cellStyle name="千分位[0]_00Q3902REV.1" xfId="113"/>
    <cellStyle name="千分位_00Q3902REV.1" xfId="114"/>
    <cellStyle name="콤마 [0]_1202" xfId="115"/>
    <cellStyle name="콤마_1202" xfId="116"/>
    <cellStyle name="통화 [0]_1202" xfId="117"/>
    <cellStyle name="통화_1202" xfId="118"/>
    <cellStyle name="표준_(정보부문)월별인원계획" xfId="119"/>
    <cellStyle name="貨幣 [0]_00Q3902REV.1" xfId="120"/>
    <cellStyle name="貨幣[0]_BRE" xfId="121"/>
    <cellStyle name="貨幣_00Q3902REV.1" xfId="122"/>
    <cellStyle name=" [0.00]_ Att. 1- Cover" xfId="123"/>
    <cellStyle name="_ Att. 1- Cover" xfId="124"/>
    <cellStyle name="?_ Att. 1- Cover"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F131"/>
  <sheetViews>
    <sheetView tabSelected="1" view="pageLayout" zoomScaleSheetLayoutView="100" workbookViewId="0" topLeftCell="A1">
      <selection activeCell="A2" sqref="A2:N2"/>
    </sheetView>
  </sheetViews>
  <sheetFormatPr defaultColWidth="9.00390625" defaultRowHeight="15.75"/>
  <cols>
    <col min="1" max="1" width="6.75390625" style="8" customWidth="1"/>
    <col min="2" max="2" width="36.375" style="22" customWidth="1"/>
    <col min="3" max="3" width="13.75390625" style="5" customWidth="1"/>
    <col min="4" max="4" width="8.50390625" style="8" hidden="1" customWidth="1"/>
    <col min="5" max="5" width="0.12890625" style="8" customWidth="1"/>
    <col min="6" max="6" width="9.75390625" style="10" customWidth="1"/>
    <col min="7" max="7" width="9.75390625" style="8" customWidth="1"/>
    <col min="8" max="8" width="10.75390625" style="8" customWidth="1"/>
    <col min="9" max="9" width="7.625" style="8" customWidth="1"/>
    <col min="10" max="10" width="6.75390625" style="8" customWidth="1"/>
    <col min="11" max="11" width="8.25390625" style="8" hidden="1" customWidth="1"/>
    <col min="12" max="12" width="12.375" style="5" customWidth="1"/>
    <col min="13" max="13" width="17.625" style="5" customWidth="1"/>
    <col min="14" max="14" width="31.50390625" style="5" customWidth="1"/>
    <col min="15" max="16384" width="9.00390625" style="8" customWidth="1"/>
  </cols>
  <sheetData>
    <row r="1" spans="1:15" ht="29.25" customHeight="1">
      <c r="A1" s="165" t="s">
        <v>190</v>
      </c>
      <c r="B1" s="165"/>
      <c r="C1" s="165"/>
      <c r="D1" s="165"/>
      <c r="E1" s="165"/>
      <c r="F1" s="165"/>
      <c r="G1" s="165"/>
      <c r="H1" s="165"/>
      <c r="I1" s="165"/>
      <c r="J1" s="165"/>
      <c r="K1" s="165"/>
      <c r="L1" s="166"/>
      <c r="M1" s="167"/>
      <c r="N1" s="167"/>
      <c r="O1" s="34"/>
    </row>
    <row r="2" spans="1:15" ht="15.75" customHeight="1">
      <c r="A2" s="161" t="s">
        <v>206</v>
      </c>
      <c r="B2" s="161"/>
      <c r="C2" s="161"/>
      <c r="D2" s="161"/>
      <c r="E2" s="161"/>
      <c r="F2" s="161"/>
      <c r="G2" s="161"/>
      <c r="H2" s="161"/>
      <c r="I2" s="161"/>
      <c r="J2" s="161"/>
      <c r="K2" s="161"/>
      <c r="L2" s="162"/>
      <c r="M2" s="162"/>
      <c r="N2" s="163"/>
      <c r="O2" s="34"/>
    </row>
    <row r="3" spans="1:32" ht="16.5" customHeight="1">
      <c r="A3" s="169"/>
      <c r="B3" s="169"/>
      <c r="C3" s="169"/>
      <c r="D3" s="169"/>
      <c r="E3" s="169"/>
      <c r="F3" s="169"/>
      <c r="G3" s="169"/>
      <c r="H3" s="169"/>
      <c r="I3" s="169"/>
      <c r="J3" s="169"/>
      <c r="K3" s="169"/>
      <c r="L3" s="169"/>
      <c r="M3" s="35" t="s">
        <v>21</v>
      </c>
      <c r="N3" s="35"/>
      <c r="O3" s="36"/>
      <c r="P3" s="22"/>
      <c r="Q3" s="22"/>
      <c r="R3" s="22"/>
      <c r="S3" s="22"/>
      <c r="T3" s="22"/>
      <c r="U3" s="22"/>
      <c r="V3" s="22"/>
      <c r="W3" s="22"/>
      <c r="X3" s="22"/>
      <c r="Y3" s="22"/>
      <c r="Z3" s="22"/>
      <c r="AA3" s="22"/>
      <c r="AB3" s="22"/>
      <c r="AC3" s="22"/>
      <c r="AD3" s="22"/>
      <c r="AE3" s="22"/>
      <c r="AF3" s="22"/>
    </row>
    <row r="4" spans="1:15" ht="21" customHeight="1">
      <c r="A4" s="164" t="s">
        <v>4</v>
      </c>
      <c r="B4" s="170" t="s">
        <v>7</v>
      </c>
      <c r="C4" s="164" t="s">
        <v>3</v>
      </c>
      <c r="D4" s="164" t="s">
        <v>14</v>
      </c>
      <c r="E4" s="164" t="s">
        <v>15</v>
      </c>
      <c r="F4" s="164" t="s">
        <v>20</v>
      </c>
      <c r="G4" s="168" t="s">
        <v>0</v>
      </c>
      <c r="H4" s="168"/>
      <c r="I4" s="168"/>
      <c r="J4" s="168"/>
      <c r="K4" s="168"/>
      <c r="L4" s="164" t="s">
        <v>22</v>
      </c>
      <c r="M4" s="164" t="s">
        <v>19</v>
      </c>
      <c r="N4" s="164" t="s">
        <v>164</v>
      </c>
      <c r="O4" s="34"/>
    </row>
    <row r="5" spans="1:15" ht="61.5" customHeight="1">
      <c r="A5" s="164"/>
      <c r="B5" s="170"/>
      <c r="C5" s="164"/>
      <c r="D5" s="164"/>
      <c r="E5" s="164"/>
      <c r="F5" s="164"/>
      <c r="G5" s="37" t="s">
        <v>1</v>
      </c>
      <c r="H5" s="37" t="s">
        <v>2</v>
      </c>
      <c r="I5" s="37" t="s">
        <v>5</v>
      </c>
      <c r="J5" s="37" t="s">
        <v>6</v>
      </c>
      <c r="K5" s="37" t="s">
        <v>8</v>
      </c>
      <c r="L5" s="164"/>
      <c r="M5" s="164"/>
      <c r="N5" s="164" t="s">
        <v>164</v>
      </c>
      <c r="O5" s="34"/>
    </row>
    <row r="6" spans="1:16" s="12" customFormat="1" ht="21" customHeight="1">
      <c r="A6" s="38">
        <v>-1</v>
      </c>
      <c r="B6" s="39" t="s">
        <v>165</v>
      </c>
      <c r="C6" s="38">
        <v>-3</v>
      </c>
      <c r="D6" s="38">
        <v>-4</v>
      </c>
      <c r="E6" s="38">
        <v>-5</v>
      </c>
      <c r="F6" s="38">
        <v>-4</v>
      </c>
      <c r="G6" s="38">
        <v>-5</v>
      </c>
      <c r="H6" s="38">
        <v>-6</v>
      </c>
      <c r="I6" s="38">
        <v>-7</v>
      </c>
      <c r="J6" s="38">
        <v>-8</v>
      </c>
      <c r="K6" s="38">
        <v>-11</v>
      </c>
      <c r="L6" s="38">
        <v>-9</v>
      </c>
      <c r="M6" s="38">
        <v>-10</v>
      </c>
      <c r="N6" s="38"/>
      <c r="O6" s="40" t="s">
        <v>161</v>
      </c>
      <c r="P6" s="23"/>
    </row>
    <row r="7" spans="1:15" ht="22.5" customHeight="1">
      <c r="A7" s="41"/>
      <c r="B7" s="42" t="s">
        <v>204</v>
      </c>
      <c r="C7" s="43"/>
      <c r="D7" s="44" t="e">
        <f>#REF!+#REF!+D8+#REF!+#REF!+#REF!+#REF!+D11+#REF!+#REF!+D15+#REF!+#REF!+D17+D20+D41+D50+#REF!</f>
        <v>#REF!</v>
      </c>
      <c r="E7" s="44" t="e">
        <f>#REF!+#REF!+E8+#REF!+#REF!+#REF!+#REF!+E11+#REF!+#REF!+E15+#REF!+#REF!+E17+E20+E41+E50+#REF!</f>
        <v>#REF!</v>
      </c>
      <c r="F7" s="44">
        <f>F8+F11+F15+F17+F20+F41+F50</f>
        <v>40.114999999999995</v>
      </c>
      <c r="G7" s="44">
        <f>G8+G11+G15+G17+G20+G41+G50</f>
        <v>0</v>
      </c>
      <c r="H7" s="44">
        <f>H8+H11+H15+H17+H20+H41+H50</f>
        <v>0.19</v>
      </c>
      <c r="I7" s="44">
        <f>I8+I11+I15+I17+I20+I41+I50</f>
        <v>0</v>
      </c>
      <c r="J7" s="44">
        <f>J8+J11+J15+J17+J20+J41+J50</f>
        <v>0</v>
      </c>
      <c r="K7" s="44" t="e">
        <f>#REF!+#REF!+K8+#REF!+#REF!+#REF!+#REF!+K11+#REF!+#REF!+K15+#REF!+#REF!+K17+K20+K41+K50+#REF!</f>
        <v>#REF!</v>
      </c>
      <c r="L7" s="43"/>
      <c r="M7" s="43"/>
      <c r="N7" s="43"/>
      <c r="O7" s="34"/>
    </row>
    <row r="8" spans="1:32" s="14" customFormat="1" ht="17.25" customHeight="1">
      <c r="A8" s="45" t="s">
        <v>25</v>
      </c>
      <c r="B8" s="46" t="s">
        <v>192</v>
      </c>
      <c r="C8" s="46"/>
      <c r="D8" s="47">
        <v>100.74</v>
      </c>
      <c r="E8" s="47">
        <v>98.074</v>
      </c>
      <c r="F8" s="48">
        <f>F9+F10</f>
        <v>0</v>
      </c>
      <c r="G8" s="47"/>
      <c r="H8" s="47"/>
      <c r="I8" s="47"/>
      <c r="J8" s="47"/>
      <c r="K8" s="47" t="e">
        <f>#REF!+#REF!+#REF!+#REF!+#REF!+#REF!+#REF!+#REF!+#REF!+#REF!+#REF!+#REF!+#REF!+#REF!+#REF!+#REF!+#REF!+#REF!</f>
        <v>#REF!</v>
      </c>
      <c r="L8" s="49"/>
      <c r="M8" s="50"/>
      <c r="N8" s="50"/>
      <c r="O8" s="34"/>
      <c r="P8" s="8"/>
      <c r="Q8" s="8"/>
      <c r="R8" s="8"/>
      <c r="S8" s="8"/>
      <c r="T8" s="8"/>
      <c r="U8" s="8"/>
      <c r="V8" s="8"/>
      <c r="W8" s="8"/>
      <c r="X8" s="8"/>
      <c r="Y8" s="8"/>
      <c r="Z8" s="8"/>
      <c r="AA8" s="8"/>
      <c r="AB8" s="8"/>
      <c r="AC8" s="8"/>
      <c r="AD8" s="8"/>
      <c r="AE8" s="8"/>
      <c r="AF8" s="8"/>
    </row>
    <row r="9" spans="1:15" ht="31.5">
      <c r="A9" s="51">
        <v>1</v>
      </c>
      <c r="B9" s="52" t="s">
        <v>163</v>
      </c>
      <c r="C9" s="53" t="s">
        <v>66</v>
      </c>
      <c r="D9" s="54"/>
      <c r="E9" s="55">
        <v>0.12</v>
      </c>
      <c r="F9" s="56"/>
      <c r="G9" s="55"/>
      <c r="H9" s="55"/>
      <c r="I9" s="55"/>
      <c r="J9" s="55"/>
      <c r="K9" s="55"/>
      <c r="L9" s="57"/>
      <c r="M9" s="58"/>
      <c r="N9" s="58" t="s">
        <v>182</v>
      </c>
      <c r="O9" s="59" t="s">
        <v>184</v>
      </c>
    </row>
    <row r="10" spans="1:15" ht="31.5">
      <c r="A10" s="51">
        <v>2</v>
      </c>
      <c r="B10" s="60" t="s">
        <v>72</v>
      </c>
      <c r="C10" s="53" t="s">
        <v>71</v>
      </c>
      <c r="D10" s="54">
        <v>0.5</v>
      </c>
      <c r="E10" s="55"/>
      <c r="F10" s="56"/>
      <c r="G10" s="55"/>
      <c r="H10" s="55"/>
      <c r="I10" s="55"/>
      <c r="J10" s="55"/>
      <c r="K10" s="55"/>
      <c r="L10" s="61"/>
      <c r="M10" s="58"/>
      <c r="N10" s="58" t="s">
        <v>182</v>
      </c>
      <c r="O10" s="59" t="s">
        <v>184</v>
      </c>
    </row>
    <row r="11" spans="1:32" s="14" customFormat="1" ht="15.75">
      <c r="A11" s="62" t="s">
        <v>26</v>
      </c>
      <c r="B11" s="63" t="s">
        <v>194</v>
      </c>
      <c r="C11" s="64"/>
      <c r="D11" s="65">
        <v>114.67</v>
      </c>
      <c r="E11" s="65">
        <v>355.50000000000006</v>
      </c>
      <c r="F11" s="66">
        <f>SUM(F12:F14)</f>
        <v>0.44999999999999996</v>
      </c>
      <c r="G11" s="66">
        <f>SUM(G12:G14)</f>
        <v>0</v>
      </c>
      <c r="H11" s="66">
        <f>SUM(H12:H14)</f>
        <v>0</v>
      </c>
      <c r="I11" s="66">
        <f>SUM(I12:I14)</f>
        <v>0</v>
      </c>
      <c r="J11" s="67"/>
      <c r="K11" s="65">
        <v>401.5200000000001</v>
      </c>
      <c r="L11" s="68"/>
      <c r="M11" s="68"/>
      <c r="N11" s="68"/>
      <c r="O11" s="34"/>
      <c r="P11" s="8"/>
      <c r="Q11" s="8"/>
      <c r="R11" s="8"/>
      <c r="S11" s="8"/>
      <c r="T11" s="8"/>
      <c r="U11" s="8"/>
      <c r="V11" s="8"/>
      <c r="W11" s="8"/>
      <c r="X11" s="8"/>
      <c r="Y11" s="8"/>
      <c r="Z11" s="8"/>
      <c r="AA11" s="8"/>
      <c r="AB11" s="8"/>
      <c r="AC11" s="8"/>
      <c r="AD11" s="8"/>
      <c r="AE11" s="8"/>
      <c r="AF11" s="8"/>
    </row>
    <row r="12" spans="1:15" ht="15.75">
      <c r="A12" s="69">
        <v>1</v>
      </c>
      <c r="B12" s="70" t="s">
        <v>29</v>
      </c>
      <c r="C12" s="71"/>
      <c r="D12" s="72"/>
      <c r="E12" s="72"/>
      <c r="F12" s="73"/>
      <c r="G12" s="72"/>
      <c r="H12" s="72"/>
      <c r="I12" s="55"/>
      <c r="J12" s="69"/>
      <c r="K12" s="55">
        <v>0</v>
      </c>
      <c r="L12" s="58"/>
      <c r="M12" s="74" t="s">
        <v>24</v>
      </c>
      <c r="N12" s="58" t="s">
        <v>185</v>
      </c>
      <c r="O12" s="59" t="s">
        <v>184</v>
      </c>
    </row>
    <row r="13" spans="1:15" ht="15.75">
      <c r="A13" s="69">
        <v>2</v>
      </c>
      <c r="B13" s="75" t="s">
        <v>35</v>
      </c>
      <c r="C13" s="76" t="s">
        <v>36</v>
      </c>
      <c r="D13" s="72"/>
      <c r="E13" s="72">
        <v>0.42</v>
      </c>
      <c r="F13" s="73">
        <v>0.42</v>
      </c>
      <c r="G13" s="72"/>
      <c r="H13" s="72"/>
      <c r="I13" s="55"/>
      <c r="J13" s="69"/>
      <c r="K13" s="55">
        <v>0.42</v>
      </c>
      <c r="L13" s="58"/>
      <c r="M13" s="50"/>
      <c r="N13" s="50" t="s">
        <v>178</v>
      </c>
      <c r="O13" s="34"/>
    </row>
    <row r="14" spans="1:15" ht="15.75">
      <c r="A14" s="69">
        <v>3</v>
      </c>
      <c r="B14" s="75" t="s">
        <v>37</v>
      </c>
      <c r="C14" s="76" t="s">
        <v>34</v>
      </c>
      <c r="D14" s="72"/>
      <c r="E14" s="72">
        <v>0.03</v>
      </c>
      <c r="F14" s="73">
        <v>0.03</v>
      </c>
      <c r="G14" s="72"/>
      <c r="H14" s="72"/>
      <c r="I14" s="55"/>
      <c r="J14" s="69"/>
      <c r="K14" s="55">
        <v>0.03</v>
      </c>
      <c r="L14" s="58"/>
      <c r="M14" s="74"/>
      <c r="N14" s="74" t="s">
        <v>178</v>
      </c>
      <c r="O14" s="34"/>
    </row>
    <row r="15" spans="1:32" s="14" customFormat="1" ht="20.25" customHeight="1">
      <c r="A15" s="77" t="s">
        <v>27</v>
      </c>
      <c r="B15" s="46" t="s">
        <v>195</v>
      </c>
      <c r="C15" s="46"/>
      <c r="D15" s="47">
        <v>83.63999999999999</v>
      </c>
      <c r="E15" s="47">
        <v>2.5700000000000003</v>
      </c>
      <c r="F15" s="48">
        <f>SUM(F16)</f>
        <v>0.2</v>
      </c>
      <c r="G15" s="48">
        <f>SUM(G16)</f>
        <v>0</v>
      </c>
      <c r="H15" s="48">
        <f>SUM(H16)</f>
        <v>0</v>
      </c>
      <c r="I15" s="48">
        <f>SUM(I16)</f>
        <v>0</v>
      </c>
      <c r="J15" s="48">
        <f>SUM(J16)</f>
        <v>0</v>
      </c>
      <c r="K15" s="47"/>
      <c r="L15" s="78"/>
      <c r="M15" s="78"/>
      <c r="N15" s="78"/>
      <c r="O15" s="34"/>
      <c r="P15" s="8"/>
      <c r="Q15" s="8"/>
      <c r="R15" s="8"/>
      <c r="S15" s="8"/>
      <c r="T15" s="8"/>
      <c r="U15" s="8"/>
      <c r="V15" s="8"/>
      <c r="W15" s="8"/>
      <c r="X15" s="8"/>
      <c r="Y15" s="8"/>
      <c r="Z15" s="8"/>
      <c r="AA15" s="8"/>
      <c r="AB15" s="8"/>
      <c r="AC15" s="8"/>
      <c r="AD15" s="8"/>
      <c r="AE15" s="8"/>
      <c r="AF15" s="8"/>
    </row>
    <row r="16" spans="1:15" ht="15.75">
      <c r="A16" s="51">
        <v>1</v>
      </c>
      <c r="B16" s="60" t="s">
        <v>167</v>
      </c>
      <c r="C16" s="53" t="s">
        <v>166</v>
      </c>
      <c r="D16" s="54">
        <v>0.2</v>
      </c>
      <c r="E16" s="55"/>
      <c r="F16" s="56">
        <v>0.2</v>
      </c>
      <c r="G16" s="55"/>
      <c r="H16" s="55"/>
      <c r="I16" s="54"/>
      <c r="J16" s="55"/>
      <c r="K16" s="55"/>
      <c r="L16" s="79"/>
      <c r="M16" s="79"/>
      <c r="N16" s="79" t="s">
        <v>178</v>
      </c>
      <c r="O16" s="34"/>
    </row>
    <row r="17" spans="1:32" s="14" customFormat="1" ht="18.75" customHeight="1">
      <c r="A17" s="37" t="s">
        <v>32</v>
      </c>
      <c r="B17" s="63" t="s">
        <v>196</v>
      </c>
      <c r="C17" s="46"/>
      <c r="D17" s="65" t="e">
        <f>#REF!+#REF!</f>
        <v>#REF!</v>
      </c>
      <c r="E17" s="65" t="e">
        <f>#REF!+#REF!</f>
        <v>#REF!</v>
      </c>
      <c r="F17" s="66">
        <f>SUM(F18:F19)</f>
        <v>2.2</v>
      </c>
      <c r="G17" s="66">
        <f>SUM(G18:G19)</f>
        <v>0</v>
      </c>
      <c r="H17" s="66">
        <f>SUM(H18:H19)</f>
        <v>0</v>
      </c>
      <c r="I17" s="66">
        <f>SUM(I18:I19)</f>
        <v>0</v>
      </c>
      <c r="J17" s="66">
        <f>SUM(J18:J19)</f>
        <v>0</v>
      </c>
      <c r="K17" s="65" t="e">
        <f>+#REF!</f>
        <v>#REF!</v>
      </c>
      <c r="L17" s="49"/>
      <c r="M17" s="68"/>
      <c r="N17" s="68"/>
      <c r="O17" s="34"/>
      <c r="P17" s="8"/>
      <c r="Q17" s="8"/>
      <c r="R17" s="8"/>
      <c r="S17" s="8"/>
      <c r="T17" s="8"/>
      <c r="U17" s="8"/>
      <c r="V17" s="8"/>
      <c r="W17" s="8"/>
      <c r="X17" s="8"/>
      <c r="Y17" s="8"/>
      <c r="Z17" s="8"/>
      <c r="AA17" s="8"/>
      <c r="AB17" s="8"/>
      <c r="AC17" s="8"/>
      <c r="AD17" s="8"/>
      <c r="AE17" s="8"/>
      <c r="AF17" s="8"/>
    </row>
    <row r="18" spans="1:15" s="25" customFormat="1" ht="54.75" customHeight="1">
      <c r="A18" s="80">
        <v>1</v>
      </c>
      <c r="B18" s="81" t="s">
        <v>177</v>
      </c>
      <c r="C18" s="82" t="s">
        <v>28</v>
      </c>
      <c r="D18" s="72">
        <v>0.2</v>
      </c>
      <c r="E18" s="72"/>
      <c r="F18" s="73">
        <v>0.2</v>
      </c>
      <c r="G18" s="72"/>
      <c r="H18" s="72"/>
      <c r="I18" s="83"/>
      <c r="J18" s="83"/>
      <c r="K18" s="72">
        <v>0.2</v>
      </c>
      <c r="L18" s="84"/>
      <c r="M18" s="84" t="s">
        <v>96</v>
      </c>
      <c r="N18" s="58" t="s">
        <v>179</v>
      </c>
      <c r="O18" s="59" t="s">
        <v>184</v>
      </c>
    </row>
    <row r="19" spans="1:15" ht="15.75">
      <c r="A19" s="85">
        <v>2</v>
      </c>
      <c r="B19" s="60" t="s">
        <v>30</v>
      </c>
      <c r="C19" s="82" t="s">
        <v>158</v>
      </c>
      <c r="D19" s="72">
        <v>2</v>
      </c>
      <c r="E19" s="72"/>
      <c r="F19" s="73">
        <v>2</v>
      </c>
      <c r="G19" s="72"/>
      <c r="H19" s="72"/>
      <c r="I19" s="86"/>
      <c r="J19" s="86"/>
      <c r="K19" s="72">
        <v>2</v>
      </c>
      <c r="L19" s="87"/>
      <c r="M19" s="87"/>
      <c r="N19" s="87" t="s">
        <v>178</v>
      </c>
      <c r="O19" s="34"/>
    </row>
    <row r="20" spans="1:32" s="14" customFormat="1" ht="15.75">
      <c r="A20" s="88" t="s">
        <v>33</v>
      </c>
      <c r="B20" s="63" t="s">
        <v>201</v>
      </c>
      <c r="C20" s="63"/>
      <c r="D20" s="89">
        <v>81.005</v>
      </c>
      <c r="E20" s="65">
        <v>93.10499999999999</v>
      </c>
      <c r="F20" s="89">
        <f>SUM(F21:F40)</f>
        <v>5.9399999999999995</v>
      </c>
      <c r="G20" s="89">
        <f>SUM(G21:G40)</f>
        <v>0</v>
      </c>
      <c r="H20" s="89">
        <f>SUM(H21:H40)</f>
        <v>0</v>
      </c>
      <c r="I20" s="89">
        <f>SUM(I21:I40)</f>
        <v>0</v>
      </c>
      <c r="J20" s="89">
        <f>SUM(J21:J40)</f>
        <v>0</v>
      </c>
      <c r="K20" s="89">
        <v>151.71</v>
      </c>
      <c r="L20" s="90"/>
      <c r="M20" s="91"/>
      <c r="N20" s="91"/>
      <c r="O20" s="34"/>
      <c r="P20" s="8"/>
      <c r="Q20" s="8"/>
      <c r="R20" s="8"/>
      <c r="S20" s="8"/>
      <c r="T20" s="8"/>
      <c r="U20" s="8"/>
      <c r="V20" s="8"/>
      <c r="W20" s="8"/>
      <c r="X20" s="8"/>
      <c r="Y20" s="8"/>
      <c r="Z20" s="8"/>
      <c r="AA20" s="8"/>
      <c r="AB20" s="8"/>
      <c r="AC20" s="8"/>
      <c r="AD20" s="8"/>
      <c r="AE20" s="8"/>
      <c r="AF20" s="8"/>
    </row>
    <row r="21" spans="1:15" ht="15" customHeight="1">
      <c r="A21" s="85">
        <v>1</v>
      </c>
      <c r="B21" s="92" t="s">
        <v>44</v>
      </c>
      <c r="C21" s="92" t="s">
        <v>43</v>
      </c>
      <c r="D21" s="93">
        <v>0.21</v>
      </c>
      <c r="E21" s="93"/>
      <c r="F21" s="94">
        <v>0.21</v>
      </c>
      <c r="G21" s="55"/>
      <c r="H21" s="55"/>
      <c r="I21" s="93"/>
      <c r="J21" s="55"/>
      <c r="K21" s="82">
        <v>0.21</v>
      </c>
      <c r="L21" s="58"/>
      <c r="M21" s="58"/>
      <c r="N21" s="58" t="s">
        <v>178</v>
      </c>
      <c r="O21" s="34"/>
    </row>
    <row r="22" spans="1:15" ht="15" customHeight="1">
      <c r="A22" s="85">
        <v>2</v>
      </c>
      <c r="B22" s="92" t="s">
        <v>45</v>
      </c>
      <c r="C22" s="92" t="s">
        <v>43</v>
      </c>
      <c r="D22" s="93">
        <v>0.12</v>
      </c>
      <c r="E22" s="93"/>
      <c r="F22" s="94">
        <v>0.12</v>
      </c>
      <c r="G22" s="55"/>
      <c r="H22" s="55"/>
      <c r="I22" s="93"/>
      <c r="J22" s="55"/>
      <c r="K22" s="82">
        <v>0.12</v>
      </c>
      <c r="L22" s="58"/>
      <c r="M22" s="58"/>
      <c r="N22" s="58" t="s">
        <v>178</v>
      </c>
      <c r="O22" s="34"/>
    </row>
    <row r="23" spans="1:15" ht="15" customHeight="1">
      <c r="A23" s="85">
        <v>3</v>
      </c>
      <c r="B23" s="92" t="s">
        <v>47</v>
      </c>
      <c r="C23" s="92" t="s">
        <v>46</v>
      </c>
      <c r="D23" s="93">
        <v>0.04</v>
      </c>
      <c r="E23" s="93"/>
      <c r="F23" s="94">
        <v>0.04</v>
      </c>
      <c r="G23" s="55"/>
      <c r="H23" s="55"/>
      <c r="I23" s="93"/>
      <c r="J23" s="55"/>
      <c r="K23" s="82">
        <v>0.04</v>
      </c>
      <c r="L23" s="58"/>
      <c r="M23" s="58"/>
      <c r="N23" s="58" t="s">
        <v>178</v>
      </c>
      <c r="O23" s="34"/>
    </row>
    <row r="24" spans="1:15" ht="15" customHeight="1">
      <c r="A24" s="85">
        <v>4</v>
      </c>
      <c r="B24" s="92" t="s">
        <v>49</v>
      </c>
      <c r="C24" s="92" t="s">
        <v>48</v>
      </c>
      <c r="D24" s="93">
        <v>0.13</v>
      </c>
      <c r="E24" s="93"/>
      <c r="F24" s="94">
        <v>0.13</v>
      </c>
      <c r="G24" s="55"/>
      <c r="H24" s="55"/>
      <c r="I24" s="93"/>
      <c r="J24" s="55"/>
      <c r="K24" s="82">
        <v>0.13</v>
      </c>
      <c r="L24" s="58"/>
      <c r="M24" s="58"/>
      <c r="N24" s="58" t="s">
        <v>178</v>
      </c>
      <c r="O24" s="34"/>
    </row>
    <row r="25" spans="1:15" ht="15" customHeight="1">
      <c r="A25" s="85">
        <v>5</v>
      </c>
      <c r="B25" s="92" t="s">
        <v>197</v>
      </c>
      <c r="C25" s="92" t="s">
        <v>48</v>
      </c>
      <c r="D25" s="93">
        <v>0.04</v>
      </c>
      <c r="E25" s="93"/>
      <c r="F25" s="94">
        <v>0.04</v>
      </c>
      <c r="G25" s="55"/>
      <c r="H25" s="55"/>
      <c r="I25" s="93"/>
      <c r="J25" s="55"/>
      <c r="K25" s="82">
        <v>0.04</v>
      </c>
      <c r="L25" s="58"/>
      <c r="M25" s="58"/>
      <c r="N25" s="58" t="s">
        <v>178</v>
      </c>
      <c r="O25" s="34"/>
    </row>
    <row r="26" spans="1:15" ht="15" customHeight="1">
      <c r="A26" s="85">
        <v>6</v>
      </c>
      <c r="B26" s="92" t="s">
        <v>50</v>
      </c>
      <c r="C26" s="92" t="s">
        <v>48</v>
      </c>
      <c r="D26" s="93">
        <v>0.14</v>
      </c>
      <c r="E26" s="93"/>
      <c r="F26" s="94">
        <v>0.14</v>
      </c>
      <c r="G26" s="55"/>
      <c r="H26" s="55"/>
      <c r="I26" s="93"/>
      <c r="J26" s="55"/>
      <c r="K26" s="82">
        <v>0.14</v>
      </c>
      <c r="L26" s="58"/>
      <c r="M26" s="58"/>
      <c r="N26" s="58" t="s">
        <v>178</v>
      </c>
      <c r="O26" s="34"/>
    </row>
    <row r="27" spans="1:15" ht="15" customHeight="1">
      <c r="A27" s="85">
        <v>7</v>
      </c>
      <c r="B27" s="92" t="s">
        <v>51</v>
      </c>
      <c r="C27" s="92" t="s">
        <v>52</v>
      </c>
      <c r="D27" s="93">
        <v>0.6</v>
      </c>
      <c r="E27" s="93"/>
      <c r="F27" s="94">
        <v>0.6</v>
      </c>
      <c r="G27" s="55"/>
      <c r="H27" s="55"/>
      <c r="I27" s="93"/>
      <c r="J27" s="55"/>
      <c r="K27" s="82">
        <v>0.6</v>
      </c>
      <c r="L27" s="58"/>
      <c r="M27" s="58"/>
      <c r="N27" s="58" t="s">
        <v>178</v>
      </c>
      <c r="O27" s="34"/>
    </row>
    <row r="28" spans="1:15" ht="15" customHeight="1">
      <c r="A28" s="85">
        <v>8</v>
      </c>
      <c r="B28" s="92" t="s">
        <v>168</v>
      </c>
      <c r="C28" s="92" t="s">
        <v>52</v>
      </c>
      <c r="D28" s="93">
        <v>0.05</v>
      </c>
      <c r="E28" s="93"/>
      <c r="F28" s="94">
        <v>0.05</v>
      </c>
      <c r="G28" s="55"/>
      <c r="H28" s="55"/>
      <c r="I28" s="93"/>
      <c r="J28" s="55"/>
      <c r="K28" s="82">
        <v>0.05</v>
      </c>
      <c r="L28" s="58"/>
      <c r="M28" s="58"/>
      <c r="N28" s="58" t="s">
        <v>178</v>
      </c>
      <c r="O28" s="34"/>
    </row>
    <row r="29" spans="1:15" ht="15" customHeight="1">
      <c r="A29" s="85">
        <v>9</v>
      </c>
      <c r="B29" s="92" t="s">
        <v>53</v>
      </c>
      <c r="C29" s="92" t="s">
        <v>52</v>
      </c>
      <c r="D29" s="93">
        <v>0.05</v>
      </c>
      <c r="E29" s="93"/>
      <c r="F29" s="94">
        <v>0.05</v>
      </c>
      <c r="G29" s="55"/>
      <c r="H29" s="55"/>
      <c r="I29" s="93"/>
      <c r="J29" s="55"/>
      <c r="K29" s="82">
        <v>0.05</v>
      </c>
      <c r="L29" s="58"/>
      <c r="M29" s="58"/>
      <c r="N29" s="58" t="s">
        <v>178</v>
      </c>
      <c r="O29" s="34"/>
    </row>
    <row r="30" spans="1:15" ht="15" customHeight="1">
      <c r="A30" s="85">
        <v>10</v>
      </c>
      <c r="B30" s="92" t="s">
        <v>54</v>
      </c>
      <c r="C30" s="92" t="s">
        <v>52</v>
      </c>
      <c r="D30" s="93">
        <v>0.16</v>
      </c>
      <c r="E30" s="93"/>
      <c r="F30" s="94">
        <v>0.16</v>
      </c>
      <c r="G30" s="55"/>
      <c r="H30" s="55"/>
      <c r="I30" s="93"/>
      <c r="J30" s="55"/>
      <c r="K30" s="82">
        <v>0.16</v>
      </c>
      <c r="L30" s="58"/>
      <c r="M30" s="58"/>
      <c r="N30" s="58" t="s">
        <v>178</v>
      </c>
      <c r="O30" s="34"/>
    </row>
    <row r="31" spans="1:15" ht="15" customHeight="1">
      <c r="A31" s="85">
        <v>11</v>
      </c>
      <c r="B31" s="95" t="s">
        <v>169</v>
      </c>
      <c r="C31" s="95" t="s">
        <v>46</v>
      </c>
      <c r="D31" s="93">
        <v>0.8</v>
      </c>
      <c r="E31" s="93"/>
      <c r="F31" s="94">
        <v>0.8</v>
      </c>
      <c r="G31" s="55"/>
      <c r="H31" s="55"/>
      <c r="I31" s="93"/>
      <c r="J31" s="55"/>
      <c r="K31" s="82">
        <v>0.8</v>
      </c>
      <c r="L31" s="58"/>
      <c r="M31" s="58"/>
      <c r="N31" s="58" t="s">
        <v>178</v>
      </c>
      <c r="O31" s="34"/>
    </row>
    <row r="32" spans="1:15" ht="15" customHeight="1">
      <c r="A32" s="85">
        <v>12</v>
      </c>
      <c r="B32" s="92" t="s">
        <v>56</v>
      </c>
      <c r="C32" s="92" t="s">
        <v>38</v>
      </c>
      <c r="D32" s="93">
        <v>0.2</v>
      </c>
      <c r="E32" s="93"/>
      <c r="F32" s="94">
        <v>0.2</v>
      </c>
      <c r="G32" s="55"/>
      <c r="H32" s="55"/>
      <c r="I32" s="93"/>
      <c r="J32" s="55"/>
      <c r="K32" s="82">
        <v>0.2</v>
      </c>
      <c r="L32" s="58"/>
      <c r="M32" s="58"/>
      <c r="N32" s="58" t="s">
        <v>178</v>
      </c>
      <c r="O32" s="34"/>
    </row>
    <row r="33" spans="1:15" ht="15" customHeight="1">
      <c r="A33" s="85">
        <v>13</v>
      </c>
      <c r="B33" s="92" t="s">
        <v>57</v>
      </c>
      <c r="C33" s="92" t="s">
        <v>39</v>
      </c>
      <c r="D33" s="93">
        <v>0.1</v>
      </c>
      <c r="E33" s="93"/>
      <c r="F33" s="94">
        <v>0.1</v>
      </c>
      <c r="G33" s="55"/>
      <c r="H33" s="55"/>
      <c r="I33" s="93"/>
      <c r="J33" s="55"/>
      <c r="K33" s="82">
        <v>0.1</v>
      </c>
      <c r="L33" s="58"/>
      <c r="M33" s="58"/>
      <c r="N33" s="58" t="s">
        <v>178</v>
      </c>
      <c r="O33" s="34"/>
    </row>
    <row r="34" spans="1:15" ht="15" customHeight="1">
      <c r="A34" s="85">
        <v>14</v>
      </c>
      <c r="B34" s="92" t="s">
        <v>58</v>
      </c>
      <c r="C34" s="92" t="s">
        <v>59</v>
      </c>
      <c r="D34" s="93">
        <v>0.7</v>
      </c>
      <c r="E34" s="93"/>
      <c r="F34" s="94">
        <v>0.7</v>
      </c>
      <c r="G34" s="55"/>
      <c r="H34" s="55"/>
      <c r="I34" s="93"/>
      <c r="J34" s="55"/>
      <c r="K34" s="82">
        <v>0.7</v>
      </c>
      <c r="L34" s="58"/>
      <c r="M34" s="58"/>
      <c r="N34" s="58" t="s">
        <v>178</v>
      </c>
      <c r="O34" s="34"/>
    </row>
    <row r="35" spans="1:15" ht="15" customHeight="1">
      <c r="A35" s="85">
        <v>15</v>
      </c>
      <c r="B35" s="95" t="s">
        <v>60</v>
      </c>
      <c r="C35" s="95" t="s">
        <v>40</v>
      </c>
      <c r="D35" s="93">
        <v>0.5</v>
      </c>
      <c r="E35" s="93"/>
      <c r="F35" s="94">
        <v>0.5</v>
      </c>
      <c r="G35" s="55"/>
      <c r="H35" s="55"/>
      <c r="I35" s="93"/>
      <c r="J35" s="55"/>
      <c r="K35" s="82">
        <v>0.5</v>
      </c>
      <c r="L35" s="58"/>
      <c r="M35" s="58"/>
      <c r="N35" s="58" t="s">
        <v>178</v>
      </c>
      <c r="O35" s="34"/>
    </row>
    <row r="36" spans="1:15" ht="15" customHeight="1">
      <c r="A36" s="85">
        <v>16</v>
      </c>
      <c r="B36" s="92" t="s">
        <v>61</v>
      </c>
      <c r="C36" s="92" t="s">
        <v>41</v>
      </c>
      <c r="D36" s="93">
        <v>0.1</v>
      </c>
      <c r="E36" s="93"/>
      <c r="F36" s="94">
        <v>0.1</v>
      </c>
      <c r="G36" s="55"/>
      <c r="H36" s="55"/>
      <c r="I36" s="93"/>
      <c r="J36" s="55"/>
      <c r="K36" s="82">
        <v>0.1</v>
      </c>
      <c r="L36" s="58"/>
      <c r="M36" s="58"/>
      <c r="N36" s="58" t="s">
        <v>178</v>
      </c>
      <c r="O36" s="34"/>
    </row>
    <row r="37" spans="1:32" s="26" customFormat="1" ht="31.5">
      <c r="A37" s="85">
        <v>17</v>
      </c>
      <c r="B37" s="92" t="s">
        <v>170</v>
      </c>
      <c r="C37" s="92" t="s">
        <v>55</v>
      </c>
      <c r="D37" s="93">
        <v>0.6</v>
      </c>
      <c r="E37" s="93"/>
      <c r="F37" s="94">
        <v>0.6</v>
      </c>
      <c r="G37" s="55"/>
      <c r="H37" s="55"/>
      <c r="I37" s="93"/>
      <c r="J37" s="55"/>
      <c r="K37" s="82">
        <v>0.6</v>
      </c>
      <c r="L37" s="58"/>
      <c r="M37" s="58"/>
      <c r="N37" s="58" t="s">
        <v>178</v>
      </c>
      <c r="O37" s="34"/>
      <c r="P37" s="8"/>
      <c r="Q37" s="8"/>
      <c r="R37" s="8"/>
      <c r="S37" s="8"/>
      <c r="T37" s="8"/>
      <c r="U37" s="8"/>
      <c r="V37" s="8"/>
      <c r="W37" s="8"/>
      <c r="X37" s="8"/>
      <c r="Y37" s="8"/>
      <c r="Z37" s="8"/>
      <c r="AA37" s="8"/>
      <c r="AB37" s="8"/>
      <c r="AC37" s="8"/>
      <c r="AD37" s="8"/>
      <c r="AE37" s="8"/>
      <c r="AF37" s="8"/>
    </row>
    <row r="38" spans="1:15" ht="15" customHeight="1">
      <c r="A38" s="85">
        <v>18</v>
      </c>
      <c r="B38" s="95" t="s">
        <v>62</v>
      </c>
      <c r="C38" s="95" t="s">
        <v>42</v>
      </c>
      <c r="D38" s="93">
        <v>0.3</v>
      </c>
      <c r="E38" s="93"/>
      <c r="F38" s="94">
        <v>0.3</v>
      </c>
      <c r="G38" s="55"/>
      <c r="H38" s="55"/>
      <c r="I38" s="93"/>
      <c r="J38" s="55"/>
      <c r="K38" s="82">
        <v>0.3</v>
      </c>
      <c r="L38" s="58"/>
      <c r="M38" s="58"/>
      <c r="N38" s="58" t="s">
        <v>178</v>
      </c>
      <c r="O38" s="34"/>
    </row>
    <row r="39" spans="1:15" ht="31.5">
      <c r="A39" s="85">
        <v>19</v>
      </c>
      <c r="B39" s="92" t="s">
        <v>63</v>
      </c>
      <c r="C39" s="92" t="s">
        <v>48</v>
      </c>
      <c r="D39" s="93">
        <v>0.8</v>
      </c>
      <c r="E39" s="93"/>
      <c r="F39" s="94">
        <v>0.8</v>
      </c>
      <c r="G39" s="55"/>
      <c r="H39" s="55"/>
      <c r="I39" s="93"/>
      <c r="J39" s="55"/>
      <c r="K39" s="82">
        <v>0.8</v>
      </c>
      <c r="L39" s="58"/>
      <c r="M39" s="58"/>
      <c r="N39" s="58" t="s">
        <v>178</v>
      </c>
      <c r="O39" s="34"/>
    </row>
    <row r="40" spans="1:15" ht="31.5">
      <c r="A40" s="96">
        <f>A39+1</f>
        <v>20</v>
      </c>
      <c r="B40" s="92" t="s">
        <v>64</v>
      </c>
      <c r="C40" s="92" t="s">
        <v>52</v>
      </c>
      <c r="D40" s="93">
        <v>0.3</v>
      </c>
      <c r="E40" s="93"/>
      <c r="F40" s="94">
        <v>0.3</v>
      </c>
      <c r="G40" s="55"/>
      <c r="H40" s="55"/>
      <c r="I40" s="93"/>
      <c r="J40" s="55"/>
      <c r="K40" s="82">
        <v>0.3</v>
      </c>
      <c r="L40" s="58"/>
      <c r="M40" s="58"/>
      <c r="N40" s="58" t="s">
        <v>178</v>
      </c>
      <c r="O40" s="34"/>
    </row>
    <row r="41" spans="1:32" s="14" customFormat="1" ht="17.25" customHeight="1">
      <c r="A41" s="97" t="s">
        <v>31</v>
      </c>
      <c r="B41" s="98" t="s">
        <v>202</v>
      </c>
      <c r="C41" s="98"/>
      <c r="D41" s="47">
        <v>103.44000000000001</v>
      </c>
      <c r="E41" s="47">
        <v>0</v>
      </c>
      <c r="F41" s="48">
        <f>SUM(F42:F49)</f>
        <v>6.29</v>
      </c>
      <c r="G41" s="48">
        <f>SUM(G42:G49)</f>
        <v>0</v>
      </c>
      <c r="H41" s="48">
        <f>SUM(H42:H49)</f>
        <v>0</v>
      </c>
      <c r="I41" s="48">
        <f>SUM(I42:I49)</f>
        <v>0</v>
      </c>
      <c r="J41" s="48">
        <f>SUM(J42:J49)</f>
        <v>0</v>
      </c>
      <c r="K41" s="47"/>
      <c r="L41" s="99"/>
      <c r="M41" s="99"/>
      <c r="N41" s="99"/>
      <c r="O41" s="34"/>
      <c r="P41" s="8"/>
      <c r="Q41" s="8"/>
      <c r="R41" s="8"/>
      <c r="S41" s="8"/>
      <c r="T41" s="8"/>
      <c r="U41" s="8"/>
      <c r="V41" s="8"/>
      <c r="W41" s="8"/>
      <c r="X41" s="8"/>
      <c r="Y41" s="8"/>
      <c r="Z41" s="8"/>
      <c r="AA41" s="8"/>
      <c r="AB41" s="8"/>
      <c r="AC41" s="8"/>
      <c r="AD41" s="8"/>
      <c r="AE41" s="8"/>
      <c r="AF41" s="8"/>
    </row>
    <row r="42" spans="1:15" ht="15.75">
      <c r="A42" s="100">
        <v>1</v>
      </c>
      <c r="B42" s="60" t="s">
        <v>76</v>
      </c>
      <c r="C42" s="60" t="s">
        <v>74</v>
      </c>
      <c r="D42" s="93">
        <v>0.15</v>
      </c>
      <c r="E42" s="55"/>
      <c r="F42" s="56">
        <v>0.15</v>
      </c>
      <c r="G42" s="55"/>
      <c r="H42" s="55"/>
      <c r="I42" s="55"/>
      <c r="J42" s="55"/>
      <c r="K42" s="55"/>
      <c r="L42" s="101"/>
      <c r="M42" s="101"/>
      <c r="N42" s="101" t="s">
        <v>178</v>
      </c>
      <c r="O42" s="34"/>
    </row>
    <row r="43" spans="1:15" ht="15.75">
      <c r="A43" s="100">
        <v>2</v>
      </c>
      <c r="B43" s="60" t="s">
        <v>77</v>
      </c>
      <c r="C43" s="60" t="s">
        <v>68</v>
      </c>
      <c r="D43" s="93">
        <v>0.2</v>
      </c>
      <c r="E43" s="55"/>
      <c r="F43" s="56">
        <v>0.2</v>
      </c>
      <c r="G43" s="55"/>
      <c r="H43" s="55"/>
      <c r="I43" s="55"/>
      <c r="J43" s="55"/>
      <c r="K43" s="55"/>
      <c r="L43" s="101"/>
      <c r="M43" s="101"/>
      <c r="N43" s="101" t="s">
        <v>178</v>
      </c>
      <c r="O43" s="34"/>
    </row>
    <row r="44" spans="1:15" ht="15.75">
      <c r="A44" s="100">
        <v>3</v>
      </c>
      <c r="B44" s="60" t="s">
        <v>78</v>
      </c>
      <c r="C44" s="60" t="s">
        <v>198</v>
      </c>
      <c r="D44" s="93">
        <v>0.5</v>
      </c>
      <c r="E44" s="55"/>
      <c r="F44" s="56">
        <v>3.5</v>
      </c>
      <c r="G44" s="55"/>
      <c r="H44" s="55"/>
      <c r="I44" s="55"/>
      <c r="J44" s="55"/>
      <c r="K44" s="55"/>
      <c r="L44" s="101"/>
      <c r="M44" s="101"/>
      <c r="N44" s="101" t="s">
        <v>178</v>
      </c>
      <c r="O44" s="34"/>
    </row>
    <row r="45" spans="1:15" ht="15.75">
      <c r="A45" s="100">
        <v>4</v>
      </c>
      <c r="B45" s="60" t="s">
        <v>79</v>
      </c>
      <c r="C45" s="60"/>
      <c r="D45" s="93">
        <v>0.5</v>
      </c>
      <c r="E45" s="55"/>
      <c r="F45" s="56">
        <v>0.5</v>
      </c>
      <c r="G45" s="55"/>
      <c r="H45" s="55"/>
      <c r="I45" s="55"/>
      <c r="J45" s="55"/>
      <c r="K45" s="55"/>
      <c r="L45" s="101"/>
      <c r="M45" s="101"/>
      <c r="N45" s="101" t="s">
        <v>178</v>
      </c>
      <c r="O45" s="34"/>
    </row>
    <row r="46" spans="1:15" ht="15.75">
      <c r="A46" s="100">
        <v>5</v>
      </c>
      <c r="B46" s="60" t="s">
        <v>80</v>
      </c>
      <c r="C46" s="60" t="s">
        <v>75</v>
      </c>
      <c r="D46" s="93">
        <v>0.7</v>
      </c>
      <c r="E46" s="55"/>
      <c r="F46" s="56">
        <v>0.7</v>
      </c>
      <c r="G46" s="55"/>
      <c r="H46" s="55"/>
      <c r="I46" s="55"/>
      <c r="J46" s="55"/>
      <c r="K46" s="55"/>
      <c r="L46" s="101"/>
      <c r="M46" s="101"/>
      <c r="N46" s="101" t="s">
        <v>178</v>
      </c>
      <c r="O46" s="34"/>
    </row>
    <row r="47" spans="1:15" ht="31.5">
      <c r="A47" s="100">
        <v>6</v>
      </c>
      <c r="B47" s="60" t="s">
        <v>81</v>
      </c>
      <c r="C47" s="60" t="s">
        <v>73</v>
      </c>
      <c r="D47" s="93">
        <v>0.3</v>
      </c>
      <c r="E47" s="55"/>
      <c r="F47" s="56">
        <v>1.05</v>
      </c>
      <c r="G47" s="55"/>
      <c r="H47" s="55"/>
      <c r="I47" s="55"/>
      <c r="J47" s="55"/>
      <c r="K47" s="55"/>
      <c r="L47" s="101"/>
      <c r="M47" s="101"/>
      <c r="N47" s="101" t="s">
        <v>178</v>
      </c>
      <c r="O47" s="34"/>
    </row>
    <row r="48" spans="1:15" ht="15.75">
      <c r="A48" s="100">
        <v>7</v>
      </c>
      <c r="B48" s="60" t="s">
        <v>82</v>
      </c>
      <c r="C48" s="60" t="s">
        <v>69</v>
      </c>
      <c r="D48" s="93">
        <v>1.48</v>
      </c>
      <c r="E48" s="55"/>
      <c r="F48" s="56">
        <v>0.04</v>
      </c>
      <c r="G48" s="55"/>
      <c r="H48" s="55"/>
      <c r="I48" s="55"/>
      <c r="J48" s="55"/>
      <c r="K48" s="55"/>
      <c r="L48" s="101"/>
      <c r="M48" s="101"/>
      <c r="N48" s="101" t="s">
        <v>178</v>
      </c>
      <c r="O48" s="34"/>
    </row>
    <row r="49" spans="1:15" ht="31.5">
      <c r="A49" s="100">
        <v>8</v>
      </c>
      <c r="B49" s="60" t="s">
        <v>83</v>
      </c>
      <c r="C49" s="60" t="s">
        <v>67</v>
      </c>
      <c r="D49" s="93">
        <v>0.15</v>
      </c>
      <c r="E49" s="55"/>
      <c r="F49" s="56">
        <v>0.15</v>
      </c>
      <c r="G49" s="55"/>
      <c r="H49" s="55"/>
      <c r="I49" s="55"/>
      <c r="J49" s="55"/>
      <c r="K49" s="55"/>
      <c r="L49" s="101"/>
      <c r="M49" s="101"/>
      <c r="N49" s="101" t="s">
        <v>178</v>
      </c>
      <c r="O49" s="34"/>
    </row>
    <row r="50" spans="1:32" s="14" customFormat="1" ht="15.75">
      <c r="A50" s="102" t="s">
        <v>205</v>
      </c>
      <c r="B50" s="103" t="s">
        <v>203</v>
      </c>
      <c r="C50" s="104"/>
      <c r="D50" s="105" t="e">
        <f>#REF!+#REF!+#REF!+#REF!+#REF!+#REF!+#REF!+#REF!++#REF!</f>
        <v>#REF!</v>
      </c>
      <c r="E50" s="105" t="e">
        <f>#REF!+#REF!+#REF!+#REF!+#REF!+#REF!+#REF!+#REF!++#REF!</f>
        <v>#REF!</v>
      </c>
      <c r="F50" s="106">
        <f>SUM(F51:F106)</f>
        <v>25.034999999999997</v>
      </c>
      <c r="G50" s="106">
        <f>SUM(G51:G106)</f>
        <v>0</v>
      </c>
      <c r="H50" s="106">
        <f>SUM(H51:H106)</f>
        <v>0.19</v>
      </c>
      <c r="I50" s="106">
        <f>SUM(I51:I106)</f>
        <v>0</v>
      </c>
      <c r="J50" s="106">
        <f>SUM(J51:J106)</f>
        <v>0</v>
      </c>
      <c r="K50" s="105" t="e">
        <f>#REF!+#REF!+#REF!+#REF!+#REF!+#REF!+#REF!+#REF!++#REF!</f>
        <v>#REF!</v>
      </c>
      <c r="L50" s="107"/>
      <c r="M50" s="68"/>
      <c r="N50" s="68"/>
      <c r="O50" s="34"/>
      <c r="P50" s="8"/>
      <c r="Q50" s="8"/>
      <c r="R50" s="8"/>
      <c r="S50" s="8"/>
      <c r="T50" s="8"/>
      <c r="U50" s="8"/>
      <c r="V50" s="8"/>
      <c r="W50" s="8"/>
      <c r="X50" s="8"/>
      <c r="Y50" s="8"/>
      <c r="Z50" s="8"/>
      <c r="AA50" s="8"/>
      <c r="AB50" s="8"/>
      <c r="AC50" s="8"/>
      <c r="AD50" s="8"/>
      <c r="AE50" s="8"/>
      <c r="AF50" s="8"/>
    </row>
    <row r="51" spans="1:15" ht="15.75">
      <c r="A51" s="100">
        <v>1</v>
      </c>
      <c r="B51" s="108" t="s">
        <v>97</v>
      </c>
      <c r="C51" s="83" t="s">
        <v>159</v>
      </c>
      <c r="D51" s="73">
        <v>0.023</v>
      </c>
      <c r="E51" s="109"/>
      <c r="F51" s="110">
        <f aca="true" t="shared" si="0" ref="F51:F80">SUM(G51:K51)</f>
        <v>0.023</v>
      </c>
      <c r="G51" s="109"/>
      <c r="H51" s="109"/>
      <c r="I51" s="109"/>
      <c r="J51" s="72"/>
      <c r="K51" s="73">
        <v>0.023</v>
      </c>
      <c r="L51" s="111"/>
      <c r="M51" s="112"/>
      <c r="N51" s="112" t="s">
        <v>178</v>
      </c>
      <c r="O51" s="34"/>
    </row>
    <row r="52" spans="1:15" ht="15.75">
      <c r="A52" s="100">
        <v>2</v>
      </c>
      <c r="B52" s="108" t="s">
        <v>98</v>
      </c>
      <c r="C52" s="83" t="s">
        <v>159</v>
      </c>
      <c r="D52" s="72">
        <v>0.45</v>
      </c>
      <c r="E52" s="109"/>
      <c r="F52" s="110">
        <f t="shared" si="0"/>
        <v>0.45</v>
      </c>
      <c r="G52" s="109"/>
      <c r="H52" s="109"/>
      <c r="I52" s="109"/>
      <c r="J52" s="72"/>
      <c r="K52" s="73">
        <v>0.45</v>
      </c>
      <c r="L52" s="111"/>
      <c r="M52" s="112"/>
      <c r="N52" s="112" t="s">
        <v>178</v>
      </c>
      <c r="O52" s="34"/>
    </row>
    <row r="53" spans="1:15" ht="15.75">
      <c r="A53" s="100">
        <v>3</v>
      </c>
      <c r="B53" s="108" t="s">
        <v>99</v>
      </c>
      <c r="C53" s="83" t="s">
        <v>159</v>
      </c>
      <c r="D53" s="72">
        <v>0.6</v>
      </c>
      <c r="E53" s="109"/>
      <c r="F53" s="110">
        <f t="shared" si="0"/>
        <v>0.6</v>
      </c>
      <c r="G53" s="109"/>
      <c r="H53" s="109"/>
      <c r="I53" s="109"/>
      <c r="J53" s="72"/>
      <c r="K53" s="73">
        <v>0.6</v>
      </c>
      <c r="L53" s="111"/>
      <c r="M53" s="112"/>
      <c r="N53" s="112" t="s">
        <v>178</v>
      </c>
      <c r="O53" s="34"/>
    </row>
    <row r="54" spans="1:15" ht="15.75">
      <c r="A54" s="100">
        <v>4</v>
      </c>
      <c r="B54" s="83" t="s">
        <v>103</v>
      </c>
      <c r="C54" s="83" t="s">
        <v>104</v>
      </c>
      <c r="D54" s="72">
        <v>1.2</v>
      </c>
      <c r="E54" s="72"/>
      <c r="F54" s="110">
        <f t="shared" si="0"/>
        <v>1.2</v>
      </c>
      <c r="G54" s="113"/>
      <c r="H54" s="114"/>
      <c r="I54" s="114"/>
      <c r="J54" s="72"/>
      <c r="K54" s="73">
        <v>1.2</v>
      </c>
      <c r="L54" s="112"/>
      <c r="M54" s="112"/>
      <c r="N54" s="112" t="s">
        <v>178</v>
      </c>
      <c r="O54" s="34"/>
    </row>
    <row r="55" spans="1:15" ht="15.75">
      <c r="A55" s="100">
        <v>5</v>
      </c>
      <c r="B55" s="115" t="s">
        <v>200</v>
      </c>
      <c r="C55" s="83" t="s">
        <v>104</v>
      </c>
      <c r="D55" s="72">
        <v>0.3</v>
      </c>
      <c r="E55" s="72"/>
      <c r="F55" s="110">
        <f t="shared" si="0"/>
        <v>0.3</v>
      </c>
      <c r="G55" s="113"/>
      <c r="H55" s="114"/>
      <c r="I55" s="114"/>
      <c r="J55" s="72"/>
      <c r="K55" s="73">
        <v>0.3</v>
      </c>
      <c r="L55" s="112"/>
      <c r="M55" s="112"/>
      <c r="N55" s="112" t="s">
        <v>178</v>
      </c>
      <c r="O55" s="34"/>
    </row>
    <row r="56" spans="1:15" ht="15.75">
      <c r="A56" s="100">
        <v>6</v>
      </c>
      <c r="B56" s="116" t="s">
        <v>106</v>
      </c>
      <c r="C56" s="83" t="s">
        <v>105</v>
      </c>
      <c r="D56" s="72">
        <v>0.8</v>
      </c>
      <c r="E56" s="72"/>
      <c r="F56" s="110">
        <f t="shared" si="0"/>
        <v>0.8</v>
      </c>
      <c r="G56" s="113"/>
      <c r="H56" s="114"/>
      <c r="I56" s="114"/>
      <c r="J56" s="72"/>
      <c r="K56" s="73">
        <v>0.8</v>
      </c>
      <c r="L56" s="112"/>
      <c r="M56" s="112"/>
      <c r="N56" s="112" t="s">
        <v>178</v>
      </c>
      <c r="O56" s="34"/>
    </row>
    <row r="57" spans="1:15" ht="20.25" customHeight="1">
      <c r="A57" s="100">
        <v>7</v>
      </c>
      <c r="B57" s="117" t="s">
        <v>88</v>
      </c>
      <c r="C57" s="83" t="s">
        <v>87</v>
      </c>
      <c r="D57" s="72">
        <v>1.5</v>
      </c>
      <c r="E57" s="72"/>
      <c r="F57" s="110">
        <f t="shared" si="0"/>
        <v>1.5</v>
      </c>
      <c r="G57" s="113"/>
      <c r="H57" s="114">
        <v>0.1</v>
      </c>
      <c r="I57" s="114"/>
      <c r="J57" s="72"/>
      <c r="K57" s="72">
        <v>1.4</v>
      </c>
      <c r="L57" s="112"/>
      <c r="M57" s="112"/>
      <c r="N57" s="112" t="s">
        <v>178</v>
      </c>
      <c r="O57" s="34"/>
    </row>
    <row r="58" spans="1:15" ht="15.75">
      <c r="A58" s="100">
        <v>8</v>
      </c>
      <c r="B58" s="118" t="s">
        <v>107</v>
      </c>
      <c r="C58" s="118" t="s">
        <v>94</v>
      </c>
      <c r="D58" s="119">
        <v>1.2</v>
      </c>
      <c r="E58" s="72"/>
      <c r="F58" s="110">
        <f t="shared" si="0"/>
        <v>1.2</v>
      </c>
      <c r="G58" s="113"/>
      <c r="H58" s="114"/>
      <c r="I58" s="114"/>
      <c r="J58" s="72"/>
      <c r="K58" s="73">
        <v>1.2</v>
      </c>
      <c r="L58" s="112"/>
      <c r="M58" s="112"/>
      <c r="N58" s="112" t="s">
        <v>178</v>
      </c>
      <c r="O58" s="34"/>
    </row>
    <row r="59" spans="1:15" ht="15.75">
      <c r="A59" s="100">
        <v>9</v>
      </c>
      <c r="B59" s="83" t="s">
        <v>108</v>
      </c>
      <c r="C59" s="83" t="s">
        <v>94</v>
      </c>
      <c r="D59" s="120">
        <v>0.2</v>
      </c>
      <c r="E59" s="72"/>
      <c r="F59" s="110">
        <f t="shared" si="0"/>
        <v>0.2</v>
      </c>
      <c r="G59" s="113"/>
      <c r="H59" s="114"/>
      <c r="I59" s="114"/>
      <c r="J59" s="72"/>
      <c r="K59" s="73">
        <v>0.2</v>
      </c>
      <c r="L59" s="112"/>
      <c r="M59" s="112"/>
      <c r="N59" s="112" t="s">
        <v>178</v>
      </c>
      <c r="O59" s="34"/>
    </row>
    <row r="60" spans="1:15" ht="15.75">
      <c r="A60" s="100">
        <v>10</v>
      </c>
      <c r="B60" s="83" t="s">
        <v>109</v>
      </c>
      <c r="C60" s="83" t="s">
        <v>94</v>
      </c>
      <c r="D60" s="120">
        <v>0.05</v>
      </c>
      <c r="E60" s="72"/>
      <c r="F60" s="110">
        <f t="shared" si="0"/>
        <v>0.05</v>
      </c>
      <c r="G60" s="113"/>
      <c r="H60" s="114"/>
      <c r="I60" s="114"/>
      <c r="J60" s="72"/>
      <c r="K60" s="73">
        <v>0.05</v>
      </c>
      <c r="L60" s="112"/>
      <c r="M60" s="112"/>
      <c r="N60" s="112" t="s">
        <v>178</v>
      </c>
      <c r="O60" s="34"/>
    </row>
    <row r="61" spans="1:15" ht="15.75">
      <c r="A61" s="100">
        <v>11</v>
      </c>
      <c r="B61" s="83" t="s">
        <v>110</v>
      </c>
      <c r="C61" s="108" t="s">
        <v>111</v>
      </c>
      <c r="D61" s="72">
        <v>0.4</v>
      </c>
      <c r="E61" s="72"/>
      <c r="F61" s="110">
        <f t="shared" si="0"/>
        <v>0.4</v>
      </c>
      <c r="G61" s="113"/>
      <c r="H61" s="114"/>
      <c r="I61" s="114"/>
      <c r="J61" s="72"/>
      <c r="K61" s="73">
        <v>0.4</v>
      </c>
      <c r="L61" s="112"/>
      <c r="M61" s="112"/>
      <c r="N61" s="112" t="s">
        <v>178</v>
      </c>
      <c r="O61" s="34"/>
    </row>
    <row r="62" spans="1:15" ht="15.75">
      <c r="A62" s="100">
        <v>12</v>
      </c>
      <c r="B62" s="115" t="s">
        <v>112</v>
      </c>
      <c r="C62" s="115" t="s">
        <v>89</v>
      </c>
      <c r="D62" s="72">
        <v>0.03</v>
      </c>
      <c r="E62" s="72"/>
      <c r="F62" s="110">
        <f t="shared" si="0"/>
        <v>0.03</v>
      </c>
      <c r="G62" s="113"/>
      <c r="H62" s="114"/>
      <c r="I62" s="114"/>
      <c r="J62" s="72"/>
      <c r="K62" s="73">
        <v>0.03</v>
      </c>
      <c r="L62" s="112"/>
      <c r="M62" s="112"/>
      <c r="N62" s="112" t="s">
        <v>178</v>
      </c>
      <c r="O62" s="34"/>
    </row>
    <row r="63" spans="1:15" ht="15.75">
      <c r="A63" s="100">
        <v>13</v>
      </c>
      <c r="B63" s="83" t="s">
        <v>113</v>
      </c>
      <c r="C63" s="83" t="s">
        <v>114</v>
      </c>
      <c r="D63" s="121">
        <v>0.6</v>
      </c>
      <c r="E63" s="72"/>
      <c r="F63" s="110">
        <f t="shared" si="0"/>
        <v>0.6</v>
      </c>
      <c r="G63" s="113"/>
      <c r="H63" s="114"/>
      <c r="I63" s="114"/>
      <c r="J63" s="72"/>
      <c r="K63" s="73">
        <v>0.6</v>
      </c>
      <c r="L63" s="112"/>
      <c r="M63" s="112"/>
      <c r="N63" s="112" t="s">
        <v>178</v>
      </c>
      <c r="O63" s="34"/>
    </row>
    <row r="64" spans="1:15" ht="15.75">
      <c r="A64" s="100">
        <v>14</v>
      </c>
      <c r="B64" s="83" t="s">
        <v>90</v>
      </c>
      <c r="C64" s="83" t="s">
        <v>156</v>
      </c>
      <c r="D64" s="72">
        <v>0.03</v>
      </c>
      <c r="E64" s="72"/>
      <c r="F64" s="110">
        <f t="shared" si="0"/>
        <v>0.03</v>
      </c>
      <c r="G64" s="113"/>
      <c r="H64" s="73">
        <v>0.03</v>
      </c>
      <c r="I64" s="114"/>
      <c r="J64" s="72"/>
      <c r="K64" s="72"/>
      <c r="L64" s="122"/>
      <c r="M64" s="112"/>
      <c r="N64" s="112" t="s">
        <v>178</v>
      </c>
      <c r="O64" s="34"/>
    </row>
    <row r="65" spans="1:15" ht="15.75">
      <c r="A65" s="100">
        <v>15</v>
      </c>
      <c r="B65" s="83" t="s">
        <v>92</v>
      </c>
      <c r="C65" s="83" t="s">
        <v>156</v>
      </c>
      <c r="D65" s="72">
        <v>0.05</v>
      </c>
      <c r="E65" s="72"/>
      <c r="F65" s="110">
        <f t="shared" si="0"/>
        <v>0.05</v>
      </c>
      <c r="G65" s="113"/>
      <c r="H65" s="73">
        <v>0.05</v>
      </c>
      <c r="I65" s="114"/>
      <c r="J65" s="72"/>
      <c r="K65" s="72"/>
      <c r="L65" s="123"/>
      <c r="M65" s="112"/>
      <c r="N65" s="112" t="s">
        <v>178</v>
      </c>
      <c r="O65" s="34"/>
    </row>
    <row r="66" spans="1:15" ht="15.75">
      <c r="A66" s="100">
        <v>16</v>
      </c>
      <c r="B66" s="124" t="s">
        <v>115</v>
      </c>
      <c r="C66" s="83" t="s">
        <v>156</v>
      </c>
      <c r="D66" s="72">
        <v>0.05</v>
      </c>
      <c r="E66" s="72"/>
      <c r="F66" s="110">
        <f t="shared" si="0"/>
        <v>0.05</v>
      </c>
      <c r="G66" s="113"/>
      <c r="H66" s="114"/>
      <c r="I66" s="114"/>
      <c r="J66" s="72"/>
      <c r="K66" s="73">
        <v>0.05</v>
      </c>
      <c r="L66" s="122"/>
      <c r="M66" s="112"/>
      <c r="N66" s="112" t="s">
        <v>178</v>
      </c>
      <c r="O66" s="34"/>
    </row>
    <row r="67" spans="1:15" ht="31.5">
      <c r="A67" s="100">
        <v>17</v>
      </c>
      <c r="B67" s="116" t="s">
        <v>116</v>
      </c>
      <c r="C67" s="83" t="s">
        <v>100</v>
      </c>
      <c r="D67" s="72">
        <v>0.8</v>
      </c>
      <c r="E67" s="72"/>
      <c r="F67" s="110">
        <f t="shared" si="0"/>
        <v>0.8</v>
      </c>
      <c r="G67" s="113"/>
      <c r="H67" s="114"/>
      <c r="I67" s="114"/>
      <c r="J67" s="72"/>
      <c r="K67" s="73">
        <v>0.8</v>
      </c>
      <c r="L67" s="123"/>
      <c r="M67" s="112"/>
      <c r="N67" s="112" t="s">
        <v>178</v>
      </c>
      <c r="O67" s="34"/>
    </row>
    <row r="68" spans="1:15" ht="15.75">
      <c r="A68" s="100">
        <v>18</v>
      </c>
      <c r="B68" s="116" t="s">
        <v>117</v>
      </c>
      <c r="C68" s="83" t="s">
        <v>100</v>
      </c>
      <c r="D68" s="72">
        <v>0.04</v>
      </c>
      <c r="E68" s="72"/>
      <c r="F68" s="110">
        <f t="shared" si="0"/>
        <v>0.04</v>
      </c>
      <c r="G68" s="113"/>
      <c r="H68" s="114"/>
      <c r="I68" s="114"/>
      <c r="J68" s="72"/>
      <c r="K68" s="73">
        <v>0.04</v>
      </c>
      <c r="L68" s="123"/>
      <c r="M68" s="112"/>
      <c r="N68" s="112" t="s">
        <v>178</v>
      </c>
      <c r="O68" s="34"/>
    </row>
    <row r="69" spans="1:15" ht="15.75">
      <c r="A69" s="100">
        <v>19</v>
      </c>
      <c r="B69" s="124" t="s">
        <v>118</v>
      </c>
      <c r="C69" s="83" t="s">
        <v>119</v>
      </c>
      <c r="D69" s="72">
        <v>0.04</v>
      </c>
      <c r="E69" s="72"/>
      <c r="F69" s="110">
        <f t="shared" si="0"/>
        <v>0.04</v>
      </c>
      <c r="G69" s="113"/>
      <c r="H69" s="114"/>
      <c r="I69" s="114"/>
      <c r="J69" s="72"/>
      <c r="K69" s="73">
        <v>0.04</v>
      </c>
      <c r="L69" s="123"/>
      <c r="M69" s="112" t="s">
        <v>120</v>
      </c>
      <c r="N69" s="112" t="s">
        <v>178</v>
      </c>
      <c r="O69" s="34"/>
    </row>
    <row r="70" spans="1:15" ht="15.75">
      <c r="A70" s="100">
        <v>20</v>
      </c>
      <c r="B70" s="117" t="s">
        <v>121</v>
      </c>
      <c r="C70" s="83" t="s">
        <v>101</v>
      </c>
      <c r="D70" s="72">
        <v>0.04</v>
      </c>
      <c r="E70" s="72"/>
      <c r="F70" s="110">
        <f t="shared" si="0"/>
        <v>0.04</v>
      </c>
      <c r="G70" s="113"/>
      <c r="H70" s="114"/>
      <c r="I70" s="114"/>
      <c r="J70" s="72"/>
      <c r="K70" s="73">
        <v>0.04</v>
      </c>
      <c r="L70" s="123"/>
      <c r="M70" s="112"/>
      <c r="N70" s="112" t="s">
        <v>178</v>
      </c>
      <c r="O70" s="34"/>
    </row>
    <row r="71" spans="1:15" ht="15.75">
      <c r="A71" s="100">
        <v>21</v>
      </c>
      <c r="B71" s="115" t="s">
        <v>122</v>
      </c>
      <c r="C71" s="83" t="s">
        <v>105</v>
      </c>
      <c r="D71" s="72">
        <v>0.02</v>
      </c>
      <c r="E71" s="72"/>
      <c r="F71" s="110">
        <f t="shared" si="0"/>
        <v>0.02</v>
      </c>
      <c r="G71" s="113"/>
      <c r="H71" s="114"/>
      <c r="I71" s="114"/>
      <c r="J71" s="72"/>
      <c r="K71" s="73">
        <v>0.02</v>
      </c>
      <c r="L71" s="123"/>
      <c r="M71" s="112"/>
      <c r="N71" s="112" t="s">
        <v>178</v>
      </c>
      <c r="O71" s="34"/>
    </row>
    <row r="72" spans="1:15" ht="31.5">
      <c r="A72" s="100">
        <v>22</v>
      </c>
      <c r="B72" s="117" t="s">
        <v>124</v>
      </c>
      <c r="C72" s="83" t="s">
        <v>87</v>
      </c>
      <c r="D72" s="121">
        <v>0.009000000000000001</v>
      </c>
      <c r="E72" s="72"/>
      <c r="F72" s="110">
        <f t="shared" si="0"/>
        <v>0.009000000000000001</v>
      </c>
      <c r="G72" s="113"/>
      <c r="H72" s="114"/>
      <c r="I72" s="114"/>
      <c r="J72" s="72"/>
      <c r="K72" s="73">
        <v>0.009000000000000001</v>
      </c>
      <c r="L72" s="122"/>
      <c r="M72" s="112"/>
      <c r="N72" s="112" t="s">
        <v>178</v>
      </c>
      <c r="O72" s="34"/>
    </row>
    <row r="73" spans="1:15" ht="15.75">
      <c r="A73" s="100">
        <v>23</v>
      </c>
      <c r="B73" s="117" t="s">
        <v>93</v>
      </c>
      <c r="C73" s="83" t="s">
        <v>87</v>
      </c>
      <c r="D73" s="121">
        <v>0.012</v>
      </c>
      <c r="E73" s="72"/>
      <c r="F73" s="110">
        <f t="shared" si="0"/>
        <v>0.01</v>
      </c>
      <c r="G73" s="113"/>
      <c r="H73" s="114">
        <v>0.01</v>
      </c>
      <c r="I73" s="114"/>
      <c r="J73" s="72"/>
      <c r="K73" s="72"/>
      <c r="L73" s="122"/>
      <c r="M73" s="112"/>
      <c r="N73" s="112" t="s">
        <v>178</v>
      </c>
      <c r="O73" s="34"/>
    </row>
    <row r="74" spans="1:15" ht="31.5">
      <c r="A74" s="100">
        <v>24</v>
      </c>
      <c r="B74" s="117" t="s">
        <v>125</v>
      </c>
      <c r="C74" s="83" t="s">
        <v>87</v>
      </c>
      <c r="D74" s="121">
        <v>0.008</v>
      </c>
      <c r="E74" s="72"/>
      <c r="F74" s="110">
        <f t="shared" si="0"/>
        <v>0.008</v>
      </c>
      <c r="G74" s="113"/>
      <c r="H74" s="114"/>
      <c r="I74" s="114"/>
      <c r="J74" s="72"/>
      <c r="K74" s="73">
        <v>0.008</v>
      </c>
      <c r="L74" s="122"/>
      <c r="M74" s="112"/>
      <c r="N74" s="112" t="s">
        <v>178</v>
      </c>
      <c r="O74" s="34"/>
    </row>
    <row r="75" spans="1:15" ht="15.75">
      <c r="A75" s="100">
        <v>25</v>
      </c>
      <c r="B75" s="125" t="s">
        <v>126</v>
      </c>
      <c r="C75" s="83" t="s">
        <v>87</v>
      </c>
      <c r="D75" s="121">
        <v>0.4</v>
      </c>
      <c r="E75" s="72"/>
      <c r="F75" s="110">
        <f t="shared" si="0"/>
        <v>0.4</v>
      </c>
      <c r="G75" s="113"/>
      <c r="H75" s="114"/>
      <c r="I75" s="114"/>
      <c r="J75" s="72"/>
      <c r="K75" s="73">
        <v>0.4</v>
      </c>
      <c r="L75" s="123"/>
      <c r="M75" s="112"/>
      <c r="N75" s="112" t="s">
        <v>178</v>
      </c>
      <c r="O75" s="34"/>
    </row>
    <row r="76" spans="1:15" ht="15.75">
      <c r="A76" s="100">
        <v>26</v>
      </c>
      <c r="B76" s="115" t="s">
        <v>127</v>
      </c>
      <c r="C76" s="83" t="s">
        <v>94</v>
      </c>
      <c r="D76" s="72">
        <v>0.07</v>
      </c>
      <c r="E76" s="72"/>
      <c r="F76" s="110">
        <f t="shared" si="0"/>
        <v>0.07</v>
      </c>
      <c r="G76" s="113"/>
      <c r="H76" s="114"/>
      <c r="I76" s="114"/>
      <c r="J76" s="72"/>
      <c r="K76" s="73">
        <v>0.07</v>
      </c>
      <c r="L76" s="123"/>
      <c r="M76" s="112"/>
      <c r="N76" s="112" t="s">
        <v>178</v>
      </c>
      <c r="O76" s="34"/>
    </row>
    <row r="77" spans="1:15" ht="15.75">
      <c r="A77" s="100">
        <v>27</v>
      </c>
      <c r="B77" s="115" t="s">
        <v>128</v>
      </c>
      <c r="C77" s="83" t="s">
        <v>94</v>
      </c>
      <c r="D77" s="72">
        <v>0.13</v>
      </c>
      <c r="E77" s="72"/>
      <c r="F77" s="110">
        <f t="shared" si="0"/>
        <v>0.13</v>
      </c>
      <c r="G77" s="113"/>
      <c r="H77" s="114"/>
      <c r="I77" s="114"/>
      <c r="J77" s="72"/>
      <c r="K77" s="73">
        <v>0.13</v>
      </c>
      <c r="L77" s="123"/>
      <c r="M77" s="112"/>
      <c r="N77" s="112" t="s">
        <v>178</v>
      </c>
      <c r="O77" s="34"/>
    </row>
    <row r="78" spans="1:15" ht="31.5">
      <c r="A78" s="100">
        <v>28</v>
      </c>
      <c r="B78" s="124" t="s">
        <v>129</v>
      </c>
      <c r="C78" s="108" t="s">
        <v>111</v>
      </c>
      <c r="D78" s="72">
        <v>0.04</v>
      </c>
      <c r="E78" s="72"/>
      <c r="F78" s="110">
        <f t="shared" si="0"/>
        <v>0.04</v>
      </c>
      <c r="G78" s="113"/>
      <c r="H78" s="114"/>
      <c r="I78" s="114"/>
      <c r="J78" s="72"/>
      <c r="K78" s="73">
        <v>0.04</v>
      </c>
      <c r="L78" s="123"/>
      <c r="M78" s="112"/>
      <c r="N78" s="112" t="s">
        <v>178</v>
      </c>
      <c r="O78" s="34"/>
    </row>
    <row r="79" spans="1:15" ht="15.75">
      <c r="A79" s="100">
        <v>29</v>
      </c>
      <c r="B79" s="83" t="s">
        <v>130</v>
      </c>
      <c r="C79" s="83" t="s">
        <v>114</v>
      </c>
      <c r="D79" s="121">
        <v>0.02</v>
      </c>
      <c r="E79" s="72"/>
      <c r="F79" s="110">
        <f t="shared" si="0"/>
        <v>0.02</v>
      </c>
      <c r="G79" s="113"/>
      <c r="H79" s="114"/>
      <c r="I79" s="114"/>
      <c r="J79" s="72"/>
      <c r="K79" s="83">
        <v>0.02</v>
      </c>
      <c r="L79" s="122"/>
      <c r="M79" s="112"/>
      <c r="N79" s="112" t="s">
        <v>178</v>
      </c>
      <c r="O79" s="34"/>
    </row>
    <row r="80" spans="1:15" ht="15.75">
      <c r="A80" s="100">
        <v>30</v>
      </c>
      <c r="B80" s="117" t="s">
        <v>131</v>
      </c>
      <c r="C80" s="83" t="s">
        <v>114</v>
      </c>
      <c r="D80" s="121">
        <v>0.04</v>
      </c>
      <c r="E80" s="72"/>
      <c r="F80" s="110">
        <f t="shared" si="0"/>
        <v>0.04</v>
      </c>
      <c r="G80" s="113"/>
      <c r="H80" s="114"/>
      <c r="I80" s="114"/>
      <c r="J80" s="72"/>
      <c r="K80" s="83">
        <v>0.04</v>
      </c>
      <c r="L80" s="122"/>
      <c r="M80" s="112"/>
      <c r="N80" s="112" t="s">
        <v>178</v>
      </c>
      <c r="O80" s="34"/>
    </row>
    <row r="81" spans="1:15" ht="15.75">
      <c r="A81" s="100">
        <v>31</v>
      </c>
      <c r="B81" s="125" t="s">
        <v>132</v>
      </c>
      <c r="C81" s="83" t="s">
        <v>87</v>
      </c>
      <c r="D81" s="83">
        <v>0.05</v>
      </c>
      <c r="E81" s="72"/>
      <c r="F81" s="110">
        <f aca="true" t="shared" si="1" ref="F81:F106">SUM(G81:K81)</f>
        <v>0.05</v>
      </c>
      <c r="G81" s="113"/>
      <c r="H81" s="114"/>
      <c r="I81" s="114"/>
      <c r="J81" s="72"/>
      <c r="K81" s="83">
        <v>0.05</v>
      </c>
      <c r="L81" s="112"/>
      <c r="M81" s="112"/>
      <c r="N81" s="112" t="s">
        <v>178</v>
      </c>
      <c r="O81" s="34"/>
    </row>
    <row r="82" spans="1:15" ht="31.5">
      <c r="A82" s="100">
        <v>32</v>
      </c>
      <c r="B82" s="125" t="s">
        <v>133</v>
      </c>
      <c r="C82" s="83" t="s">
        <v>87</v>
      </c>
      <c r="D82" s="83">
        <v>1</v>
      </c>
      <c r="E82" s="72"/>
      <c r="F82" s="110">
        <f t="shared" si="1"/>
        <v>1</v>
      </c>
      <c r="G82" s="113"/>
      <c r="H82" s="114"/>
      <c r="I82" s="114"/>
      <c r="J82" s="72"/>
      <c r="K82" s="83">
        <v>1</v>
      </c>
      <c r="L82" s="112"/>
      <c r="M82" s="112"/>
      <c r="N82" s="112" t="s">
        <v>178</v>
      </c>
      <c r="O82" s="34"/>
    </row>
    <row r="83" spans="1:15" ht="15.75">
      <c r="A83" s="100">
        <v>33</v>
      </c>
      <c r="B83" s="115" t="s">
        <v>134</v>
      </c>
      <c r="C83" s="83" t="s">
        <v>94</v>
      </c>
      <c r="D83" s="110">
        <v>0.8</v>
      </c>
      <c r="E83" s="72"/>
      <c r="F83" s="110">
        <f t="shared" si="1"/>
        <v>0.8</v>
      </c>
      <c r="G83" s="113"/>
      <c r="H83" s="114"/>
      <c r="I83" s="114"/>
      <c r="J83" s="72"/>
      <c r="K83" s="110">
        <v>0.8</v>
      </c>
      <c r="L83" s="112"/>
      <c r="M83" s="112"/>
      <c r="N83" s="112" t="s">
        <v>178</v>
      </c>
      <c r="O83" s="34"/>
    </row>
    <row r="84" spans="1:15" ht="15.75">
      <c r="A84" s="100">
        <v>34</v>
      </c>
      <c r="B84" s="115" t="s">
        <v>135</v>
      </c>
      <c r="C84" s="83" t="s">
        <v>94</v>
      </c>
      <c r="D84" s="110">
        <v>0.6</v>
      </c>
      <c r="E84" s="72"/>
      <c r="F84" s="110">
        <f t="shared" si="1"/>
        <v>0.6</v>
      </c>
      <c r="G84" s="113"/>
      <c r="H84" s="114"/>
      <c r="I84" s="114"/>
      <c r="J84" s="72"/>
      <c r="K84" s="110">
        <v>0.6</v>
      </c>
      <c r="L84" s="112"/>
      <c r="M84" s="112"/>
      <c r="N84" s="112" t="s">
        <v>178</v>
      </c>
      <c r="O84" s="34"/>
    </row>
    <row r="85" spans="1:15" ht="15.75">
      <c r="A85" s="100">
        <v>35</v>
      </c>
      <c r="B85" s="115" t="s">
        <v>136</v>
      </c>
      <c r="C85" s="83" t="s">
        <v>94</v>
      </c>
      <c r="D85" s="110">
        <v>0.8</v>
      </c>
      <c r="E85" s="72"/>
      <c r="F85" s="110">
        <f t="shared" si="1"/>
        <v>0.8</v>
      </c>
      <c r="G85" s="113"/>
      <c r="H85" s="114"/>
      <c r="I85" s="114"/>
      <c r="J85" s="72"/>
      <c r="K85" s="110">
        <v>0.8</v>
      </c>
      <c r="L85" s="112"/>
      <c r="M85" s="112"/>
      <c r="N85" s="112" t="s">
        <v>178</v>
      </c>
      <c r="O85" s="34"/>
    </row>
    <row r="86" spans="1:15" ht="15.75">
      <c r="A86" s="100">
        <v>36</v>
      </c>
      <c r="B86" s="115" t="s">
        <v>137</v>
      </c>
      <c r="C86" s="83" t="s">
        <v>94</v>
      </c>
      <c r="D86" s="110">
        <v>0.8</v>
      </c>
      <c r="E86" s="72"/>
      <c r="F86" s="110">
        <f t="shared" si="1"/>
        <v>0.8</v>
      </c>
      <c r="G86" s="113"/>
      <c r="H86" s="114"/>
      <c r="I86" s="114"/>
      <c r="J86" s="72"/>
      <c r="K86" s="110">
        <v>0.8</v>
      </c>
      <c r="L86" s="112"/>
      <c r="M86" s="112"/>
      <c r="N86" s="112" t="s">
        <v>178</v>
      </c>
      <c r="O86" s="34"/>
    </row>
    <row r="87" spans="1:15" ht="15.75">
      <c r="A87" s="100">
        <v>37</v>
      </c>
      <c r="B87" s="83" t="s">
        <v>138</v>
      </c>
      <c r="C87" s="83" t="s">
        <v>156</v>
      </c>
      <c r="D87" s="73">
        <v>0.4</v>
      </c>
      <c r="E87" s="72"/>
      <c r="F87" s="110">
        <f t="shared" si="1"/>
        <v>0.4</v>
      </c>
      <c r="G87" s="113"/>
      <c r="H87" s="114"/>
      <c r="I87" s="114"/>
      <c r="J87" s="72"/>
      <c r="K87" s="73">
        <v>0.4</v>
      </c>
      <c r="L87" s="112"/>
      <c r="M87" s="112"/>
      <c r="N87" s="112" t="s">
        <v>178</v>
      </c>
      <c r="O87" s="34"/>
    </row>
    <row r="88" spans="1:15" ht="15.75">
      <c r="A88" s="100">
        <v>38</v>
      </c>
      <c r="B88" s="126" t="s">
        <v>171</v>
      </c>
      <c r="C88" s="83" t="s">
        <v>156</v>
      </c>
      <c r="D88" s="73">
        <v>0.03</v>
      </c>
      <c r="E88" s="83" t="s">
        <v>156</v>
      </c>
      <c r="F88" s="110">
        <f t="shared" si="1"/>
        <v>0.03</v>
      </c>
      <c r="G88" s="113"/>
      <c r="H88" s="114"/>
      <c r="I88" s="114"/>
      <c r="J88" s="72"/>
      <c r="K88" s="73">
        <v>0.03</v>
      </c>
      <c r="L88" s="112"/>
      <c r="M88" s="112"/>
      <c r="N88" s="112" t="s">
        <v>178</v>
      </c>
      <c r="O88" s="34"/>
    </row>
    <row r="89" spans="1:15" ht="15.75">
      <c r="A89" s="100">
        <v>39</v>
      </c>
      <c r="B89" s="115" t="s">
        <v>139</v>
      </c>
      <c r="C89" s="83" t="s">
        <v>104</v>
      </c>
      <c r="D89" s="73">
        <v>0.027</v>
      </c>
      <c r="E89" s="72"/>
      <c r="F89" s="110">
        <f t="shared" si="1"/>
        <v>0.027</v>
      </c>
      <c r="G89" s="113"/>
      <c r="H89" s="114"/>
      <c r="I89" s="114"/>
      <c r="J89" s="72"/>
      <c r="K89" s="73">
        <v>0.027</v>
      </c>
      <c r="L89" s="112"/>
      <c r="M89" s="112"/>
      <c r="N89" s="112" t="s">
        <v>178</v>
      </c>
      <c r="O89" s="34"/>
    </row>
    <row r="90" spans="1:15" ht="15.75">
      <c r="A90" s="100">
        <v>40</v>
      </c>
      <c r="B90" s="124" t="s">
        <v>140</v>
      </c>
      <c r="C90" s="83" t="s">
        <v>119</v>
      </c>
      <c r="D90" s="73">
        <v>0.2</v>
      </c>
      <c r="E90" s="72"/>
      <c r="F90" s="110">
        <f t="shared" si="1"/>
        <v>0.2</v>
      </c>
      <c r="G90" s="113"/>
      <c r="H90" s="114"/>
      <c r="I90" s="114"/>
      <c r="J90" s="72"/>
      <c r="K90" s="73">
        <v>0.2</v>
      </c>
      <c r="L90" s="112"/>
      <c r="M90" s="112"/>
      <c r="N90" s="112" t="s">
        <v>178</v>
      </c>
      <c r="O90" s="34"/>
    </row>
    <row r="91" spans="1:15" ht="15.75">
      <c r="A91" s="100">
        <v>41</v>
      </c>
      <c r="B91" s="127" t="s">
        <v>141</v>
      </c>
      <c r="C91" s="83" t="s">
        <v>119</v>
      </c>
      <c r="D91" s="73">
        <v>0.15</v>
      </c>
      <c r="E91" s="72"/>
      <c r="F91" s="110">
        <f t="shared" si="1"/>
        <v>0.15</v>
      </c>
      <c r="G91" s="113"/>
      <c r="H91" s="114"/>
      <c r="I91" s="114"/>
      <c r="J91" s="72"/>
      <c r="K91" s="73">
        <v>0.15</v>
      </c>
      <c r="L91" s="112"/>
      <c r="M91" s="112"/>
      <c r="N91" s="112" t="s">
        <v>178</v>
      </c>
      <c r="O91" s="34"/>
    </row>
    <row r="92" spans="1:15" ht="15.75">
      <c r="A92" s="100">
        <v>42</v>
      </c>
      <c r="B92" s="127" t="s">
        <v>142</v>
      </c>
      <c r="C92" s="83" t="s">
        <v>119</v>
      </c>
      <c r="D92" s="72">
        <v>0.05</v>
      </c>
      <c r="E92" s="72"/>
      <c r="F92" s="110">
        <f t="shared" si="1"/>
        <v>0.05</v>
      </c>
      <c r="G92" s="113"/>
      <c r="H92" s="114"/>
      <c r="I92" s="114"/>
      <c r="J92" s="72"/>
      <c r="K92" s="72">
        <v>0.05</v>
      </c>
      <c r="L92" s="112"/>
      <c r="M92" s="112"/>
      <c r="N92" s="112" t="s">
        <v>178</v>
      </c>
      <c r="O92" s="34"/>
    </row>
    <row r="93" spans="1:15" ht="31.5">
      <c r="A93" s="100">
        <v>43</v>
      </c>
      <c r="B93" s="116" t="s">
        <v>143</v>
      </c>
      <c r="C93" s="83" t="s">
        <v>102</v>
      </c>
      <c r="D93" s="72">
        <v>0.008</v>
      </c>
      <c r="E93" s="72"/>
      <c r="F93" s="110">
        <f t="shared" si="1"/>
        <v>0.008</v>
      </c>
      <c r="G93" s="113"/>
      <c r="H93" s="114"/>
      <c r="I93" s="114"/>
      <c r="J93" s="72"/>
      <c r="K93" s="72">
        <v>0.008</v>
      </c>
      <c r="L93" s="112"/>
      <c r="M93" s="112"/>
      <c r="N93" s="112" t="s">
        <v>178</v>
      </c>
      <c r="O93" s="34"/>
    </row>
    <row r="94" spans="1:15" ht="15.75">
      <c r="A94" s="100">
        <v>44</v>
      </c>
      <c r="B94" s="115" t="s">
        <v>144</v>
      </c>
      <c r="C94" s="83" t="s">
        <v>123</v>
      </c>
      <c r="D94" s="72">
        <v>0.02</v>
      </c>
      <c r="E94" s="72"/>
      <c r="F94" s="110">
        <f t="shared" si="1"/>
        <v>0.02</v>
      </c>
      <c r="G94" s="113"/>
      <c r="H94" s="114"/>
      <c r="I94" s="114"/>
      <c r="J94" s="72"/>
      <c r="K94" s="72">
        <v>0.02</v>
      </c>
      <c r="L94" s="112"/>
      <c r="M94" s="112"/>
      <c r="N94" s="112" t="s">
        <v>178</v>
      </c>
      <c r="O94" s="34"/>
    </row>
    <row r="95" spans="1:15" ht="15.75">
      <c r="A95" s="100">
        <v>45</v>
      </c>
      <c r="B95" s="115" t="s">
        <v>145</v>
      </c>
      <c r="C95" s="83" t="s">
        <v>123</v>
      </c>
      <c r="D95" s="72">
        <v>0.05</v>
      </c>
      <c r="E95" s="72"/>
      <c r="F95" s="110">
        <f t="shared" si="1"/>
        <v>0.05</v>
      </c>
      <c r="G95" s="113"/>
      <c r="H95" s="114"/>
      <c r="I95" s="114"/>
      <c r="J95" s="72"/>
      <c r="K95" s="72">
        <v>0.05</v>
      </c>
      <c r="L95" s="112"/>
      <c r="M95" s="112"/>
      <c r="N95" s="112" t="s">
        <v>178</v>
      </c>
      <c r="O95" s="34"/>
    </row>
    <row r="96" spans="1:15" ht="15.75">
      <c r="A96" s="100">
        <v>46</v>
      </c>
      <c r="B96" s="116" t="s">
        <v>146</v>
      </c>
      <c r="C96" s="83" t="s">
        <v>91</v>
      </c>
      <c r="D96" s="72">
        <v>0.3</v>
      </c>
      <c r="E96" s="72"/>
      <c r="F96" s="110">
        <f t="shared" si="1"/>
        <v>0.3</v>
      </c>
      <c r="G96" s="113"/>
      <c r="H96" s="114"/>
      <c r="I96" s="114"/>
      <c r="J96" s="72"/>
      <c r="K96" s="72">
        <v>0.3</v>
      </c>
      <c r="L96" s="112"/>
      <c r="M96" s="112"/>
      <c r="N96" s="112" t="s">
        <v>178</v>
      </c>
      <c r="O96" s="34"/>
    </row>
    <row r="97" spans="1:15" ht="15.75">
      <c r="A97" s="100">
        <v>47</v>
      </c>
      <c r="B97" s="83" t="s">
        <v>147</v>
      </c>
      <c r="C97" s="83" t="s">
        <v>123</v>
      </c>
      <c r="D97" s="114">
        <v>0.5</v>
      </c>
      <c r="E97" s="72"/>
      <c r="F97" s="110">
        <f t="shared" si="1"/>
        <v>0.5</v>
      </c>
      <c r="G97" s="113"/>
      <c r="H97" s="114"/>
      <c r="I97" s="114"/>
      <c r="J97" s="72"/>
      <c r="K97" s="114">
        <v>0.5</v>
      </c>
      <c r="L97" s="112"/>
      <c r="M97" s="112"/>
      <c r="N97" s="112" t="s">
        <v>178</v>
      </c>
      <c r="O97" s="34"/>
    </row>
    <row r="98" spans="1:15" ht="15.75">
      <c r="A98" s="100">
        <v>48</v>
      </c>
      <c r="B98" s="124" t="s">
        <v>148</v>
      </c>
      <c r="C98" s="83" t="s">
        <v>87</v>
      </c>
      <c r="D98" s="121">
        <v>1</v>
      </c>
      <c r="E98" s="72"/>
      <c r="F98" s="110">
        <f t="shared" si="1"/>
        <v>1</v>
      </c>
      <c r="G98" s="113"/>
      <c r="H98" s="114"/>
      <c r="I98" s="114"/>
      <c r="J98" s="72"/>
      <c r="K98" s="121">
        <v>1</v>
      </c>
      <c r="L98" s="112"/>
      <c r="M98" s="112"/>
      <c r="N98" s="112" t="s">
        <v>178</v>
      </c>
      <c r="O98" s="34"/>
    </row>
    <row r="99" spans="1:15" ht="31.5">
      <c r="A99" s="100">
        <v>49</v>
      </c>
      <c r="B99" s="117" t="s">
        <v>149</v>
      </c>
      <c r="C99" s="128" t="s">
        <v>111</v>
      </c>
      <c r="D99" s="72">
        <v>1</v>
      </c>
      <c r="E99" s="72"/>
      <c r="F99" s="110">
        <f t="shared" si="1"/>
        <v>1</v>
      </c>
      <c r="G99" s="113"/>
      <c r="H99" s="114"/>
      <c r="I99" s="114"/>
      <c r="J99" s="72"/>
      <c r="K99" s="72">
        <v>1</v>
      </c>
      <c r="L99" s="112"/>
      <c r="M99" s="112"/>
      <c r="N99" s="112" t="s">
        <v>178</v>
      </c>
      <c r="O99" s="34"/>
    </row>
    <row r="100" spans="1:15" ht="15.75">
      <c r="A100" s="100">
        <v>50</v>
      </c>
      <c r="B100" s="83" t="s">
        <v>173</v>
      </c>
      <c r="C100" s="83" t="s">
        <v>102</v>
      </c>
      <c r="D100" s="72">
        <v>2</v>
      </c>
      <c r="E100" s="72"/>
      <c r="F100" s="110">
        <f t="shared" si="1"/>
        <v>2</v>
      </c>
      <c r="G100" s="113"/>
      <c r="H100" s="114"/>
      <c r="I100" s="114"/>
      <c r="J100" s="72"/>
      <c r="K100" s="72">
        <v>2</v>
      </c>
      <c r="L100" s="112"/>
      <c r="M100" s="112"/>
      <c r="N100" s="112" t="s">
        <v>178</v>
      </c>
      <c r="O100" s="34"/>
    </row>
    <row r="101" spans="1:15" ht="15.75">
      <c r="A101" s="100">
        <v>51</v>
      </c>
      <c r="B101" s="83" t="s">
        <v>174</v>
      </c>
      <c r="C101" s="83" t="s">
        <v>102</v>
      </c>
      <c r="D101" s="72">
        <v>1.5</v>
      </c>
      <c r="E101" s="72"/>
      <c r="F101" s="110">
        <f t="shared" si="1"/>
        <v>1.5</v>
      </c>
      <c r="G101" s="113"/>
      <c r="H101" s="114"/>
      <c r="I101" s="114"/>
      <c r="J101" s="72"/>
      <c r="K101" s="72">
        <v>1.5</v>
      </c>
      <c r="L101" s="129"/>
      <c r="M101" s="112"/>
      <c r="N101" s="112" t="s">
        <v>178</v>
      </c>
      <c r="O101" s="34"/>
    </row>
    <row r="102" spans="1:15" ht="15.75">
      <c r="A102" s="100">
        <v>52</v>
      </c>
      <c r="B102" s="83" t="s">
        <v>175</v>
      </c>
      <c r="C102" s="83" t="s">
        <v>102</v>
      </c>
      <c r="D102" s="72">
        <v>1.5</v>
      </c>
      <c r="E102" s="72"/>
      <c r="F102" s="110">
        <f t="shared" si="1"/>
        <v>1.5</v>
      </c>
      <c r="G102" s="113"/>
      <c r="H102" s="114"/>
      <c r="I102" s="114"/>
      <c r="J102" s="72"/>
      <c r="K102" s="72">
        <v>1.5</v>
      </c>
      <c r="L102" s="112"/>
      <c r="M102" s="112"/>
      <c r="N102" s="112" t="s">
        <v>178</v>
      </c>
      <c r="O102" s="34"/>
    </row>
    <row r="103" spans="1:15" ht="15.75">
      <c r="A103" s="100">
        <v>53</v>
      </c>
      <c r="B103" s="83" t="s">
        <v>176</v>
      </c>
      <c r="C103" s="83" t="s">
        <v>150</v>
      </c>
      <c r="D103" s="72">
        <v>1.5</v>
      </c>
      <c r="E103" s="72"/>
      <c r="F103" s="110">
        <f t="shared" si="1"/>
        <v>1.5</v>
      </c>
      <c r="G103" s="113"/>
      <c r="H103" s="114"/>
      <c r="I103" s="114"/>
      <c r="J103" s="72"/>
      <c r="K103" s="72">
        <v>1.5</v>
      </c>
      <c r="L103" s="112"/>
      <c r="M103" s="112"/>
      <c r="N103" s="112" t="s">
        <v>178</v>
      </c>
      <c r="O103" s="34"/>
    </row>
    <row r="104" spans="1:15" ht="15.75">
      <c r="A104" s="100">
        <v>54</v>
      </c>
      <c r="B104" s="83" t="s">
        <v>151</v>
      </c>
      <c r="C104" s="83" t="s">
        <v>152</v>
      </c>
      <c r="D104" s="72">
        <v>0.5</v>
      </c>
      <c r="E104" s="72"/>
      <c r="F104" s="110">
        <f t="shared" si="1"/>
        <v>0.5</v>
      </c>
      <c r="G104" s="113"/>
      <c r="H104" s="114"/>
      <c r="I104" s="114"/>
      <c r="J104" s="72"/>
      <c r="K104" s="72">
        <v>0.5</v>
      </c>
      <c r="L104" s="112"/>
      <c r="M104" s="112"/>
      <c r="N104" s="112" t="s">
        <v>178</v>
      </c>
      <c r="O104" s="34"/>
    </row>
    <row r="105" spans="1:15" ht="15.75">
      <c r="A105" s="100">
        <v>55</v>
      </c>
      <c r="B105" s="83" t="s">
        <v>153</v>
      </c>
      <c r="C105" s="83" t="s">
        <v>154</v>
      </c>
      <c r="D105" s="72">
        <v>0.5</v>
      </c>
      <c r="E105" s="72"/>
      <c r="F105" s="110">
        <f t="shared" si="1"/>
        <v>0.5</v>
      </c>
      <c r="G105" s="113"/>
      <c r="H105" s="114"/>
      <c r="I105" s="114"/>
      <c r="J105" s="72"/>
      <c r="K105" s="72">
        <v>0.5</v>
      </c>
      <c r="L105" s="112"/>
      <c r="M105" s="112"/>
      <c r="N105" s="112" t="s">
        <v>178</v>
      </c>
      <c r="O105" s="34"/>
    </row>
    <row r="106" spans="1:15" ht="15.75">
      <c r="A106" s="100">
        <v>56</v>
      </c>
      <c r="B106" s="83" t="s">
        <v>172</v>
      </c>
      <c r="C106" s="115" t="s">
        <v>119</v>
      </c>
      <c r="D106" s="72">
        <v>0.6</v>
      </c>
      <c r="E106" s="72"/>
      <c r="F106" s="110">
        <f t="shared" si="1"/>
        <v>0.6</v>
      </c>
      <c r="G106" s="113"/>
      <c r="H106" s="114"/>
      <c r="I106" s="114"/>
      <c r="J106" s="72"/>
      <c r="K106" s="72">
        <v>0.6</v>
      </c>
      <c r="L106" s="112"/>
      <c r="M106" s="112"/>
      <c r="N106" s="112" t="s">
        <v>178</v>
      </c>
      <c r="O106" s="34"/>
    </row>
    <row r="107" spans="1:14" ht="15">
      <c r="A107" s="22"/>
      <c r="B107" s="5"/>
      <c r="C107" s="8"/>
      <c r="E107" s="10"/>
      <c r="F107" s="8"/>
      <c r="K107" s="5"/>
      <c r="N107" s="8"/>
    </row>
    <row r="108" spans="1:14" ht="15">
      <c r="A108" s="22"/>
      <c r="B108" s="5"/>
      <c r="C108" s="8"/>
      <c r="E108" s="10"/>
      <c r="F108" s="8"/>
      <c r="K108" s="5"/>
      <c r="N108" s="8"/>
    </row>
    <row r="109" spans="1:14" ht="15">
      <c r="A109" s="22"/>
      <c r="B109" s="5"/>
      <c r="C109" s="8"/>
      <c r="E109" s="10"/>
      <c r="F109" s="8"/>
      <c r="K109" s="5"/>
      <c r="N109" s="8"/>
    </row>
    <row r="110" spans="1:14" ht="15">
      <c r="A110" s="22"/>
      <c r="B110" s="5"/>
      <c r="C110" s="8"/>
      <c r="E110" s="10"/>
      <c r="F110" s="8"/>
      <c r="K110" s="5"/>
      <c r="N110" s="8"/>
    </row>
    <row r="111" spans="1:14" ht="15">
      <c r="A111" s="22"/>
      <c r="B111" s="5"/>
      <c r="C111" s="8"/>
      <c r="E111" s="10"/>
      <c r="F111" s="8"/>
      <c r="K111" s="5"/>
      <c r="N111" s="8"/>
    </row>
    <row r="112" spans="1:14" ht="15">
      <c r="A112" s="22"/>
      <c r="B112" s="5"/>
      <c r="C112" s="8"/>
      <c r="E112" s="10"/>
      <c r="F112" s="8"/>
      <c r="K112" s="5"/>
      <c r="N112" s="8"/>
    </row>
    <row r="113" spans="1:14" ht="15">
      <c r="A113" s="22"/>
      <c r="B113" s="5"/>
      <c r="C113" s="8"/>
      <c r="E113" s="10"/>
      <c r="F113" s="8"/>
      <c r="K113" s="5"/>
      <c r="N113" s="8"/>
    </row>
    <row r="114" spans="1:14" ht="15">
      <c r="A114" s="22"/>
      <c r="B114" s="5"/>
      <c r="C114" s="8"/>
      <c r="E114" s="10"/>
      <c r="F114" s="8"/>
      <c r="K114" s="5"/>
      <c r="N114" s="8"/>
    </row>
    <row r="115" spans="1:14" ht="15">
      <c r="A115" s="22"/>
      <c r="B115" s="5"/>
      <c r="C115" s="8"/>
      <c r="E115" s="10"/>
      <c r="F115" s="8"/>
      <c r="K115" s="5"/>
      <c r="N115" s="8"/>
    </row>
    <row r="116" spans="1:14" ht="15">
      <c r="A116" s="22"/>
      <c r="B116" s="5"/>
      <c r="C116" s="8"/>
      <c r="E116" s="10"/>
      <c r="F116" s="8"/>
      <c r="K116" s="5"/>
      <c r="N116" s="8"/>
    </row>
    <row r="117" spans="1:14" ht="15">
      <c r="A117" s="22"/>
      <c r="B117" s="5"/>
      <c r="C117" s="8"/>
      <c r="E117" s="10"/>
      <c r="F117" s="8"/>
      <c r="K117" s="5"/>
      <c r="N117" s="8"/>
    </row>
    <row r="118" spans="1:14" ht="15">
      <c r="A118" s="22"/>
      <c r="B118" s="5"/>
      <c r="C118" s="8"/>
      <c r="E118" s="10"/>
      <c r="F118" s="8"/>
      <c r="K118" s="5"/>
      <c r="N118" s="8"/>
    </row>
    <row r="119" spans="1:14" ht="15">
      <c r="A119" s="22"/>
      <c r="B119" s="5"/>
      <c r="C119" s="8"/>
      <c r="E119" s="10"/>
      <c r="F119" s="8"/>
      <c r="K119" s="5"/>
      <c r="N119" s="8"/>
    </row>
    <row r="120" spans="1:14" ht="15">
      <c r="A120" s="22"/>
      <c r="B120" s="5"/>
      <c r="C120" s="8"/>
      <c r="E120" s="10"/>
      <c r="F120" s="8"/>
      <c r="K120" s="5"/>
      <c r="N120" s="8"/>
    </row>
    <row r="121" spans="1:14" ht="15">
      <c r="A121" s="22"/>
      <c r="B121" s="5"/>
      <c r="C121" s="8"/>
      <c r="E121" s="10"/>
      <c r="F121" s="8"/>
      <c r="K121" s="5"/>
      <c r="N121" s="8"/>
    </row>
    <row r="122" spans="1:14" ht="15">
      <c r="A122" s="22"/>
      <c r="B122" s="5"/>
      <c r="C122" s="8"/>
      <c r="E122" s="10"/>
      <c r="F122" s="8"/>
      <c r="K122" s="5"/>
      <c r="N122" s="8"/>
    </row>
    <row r="123" spans="1:14" ht="15">
      <c r="A123" s="22"/>
      <c r="B123" s="5"/>
      <c r="C123" s="8"/>
      <c r="E123" s="10"/>
      <c r="F123" s="8"/>
      <c r="K123" s="5"/>
      <c r="N123" s="8"/>
    </row>
    <row r="124" spans="1:14" ht="15">
      <c r="A124" s="22"/>
      <c r="B124" s="5"/>
      <c r="C124" s="8"/>
      <c r="E124" s="10"/>
      <c r="F124" s="8"/>
      <c r="K124" s="5"/>
      <c r="N124" s="8"/>
    </row>
    <row r="125" spans="1:14" ht="15">
      <c r="A125" s="22"/>
      <c r="B125" s="5"/>
      <c r="C125" s="8"/>
      <c r="E125" s="10"/>
      <c r="F125" s="8"/>
      <c r="K125" s="5"/>
      <c r="N125" s="8"/>
    </row>
    <row r="126" spans="1:14" ht="15">
      <c r="A126" s="22"/>
      <c r="B126" s="5"/>
      <c r="C126" s="8"/>
      <c r="E126" s="10"/>
      <c r="F126" s="8"/>
      <c r="K126" s="5"/>
      <c r="N126" s="8"/>
    </row>
    <row r="127" spans="1:14" ht="15">
      <c r="A127" s="22"/>
      <c r="B127" s="5"/>
      <c r="C127" s="8"/>
      <c r="E127" s="10"/>
      <c r="F127" s="8"/>
      <c r="K127" s="5"/>
      <c r="N127" s="8"/>
    </row>
    <row r="128" spans="1:14" ht="15">
      <c r="A128" s="22"/>
      <c r="B128" s="5"/>
      <c r="C128" s="8"/>
      <c r="E128" s="10"/>
      <c r="F128" s="8"/>
      <c r="K128" s="5"/>
      <c r="N128" s="8"/>
    </row>
    <row r="129" spans="1:14" ht="15">
      <c r="A129" s="22"/>
      <c r="B129" s="5"/>
      <c r="C129" s="8"/>
      <c r="E129" s="10"/>
      <c r="F129" s="8"/>
      <c r="K129" s="5"/>
      <c r="N129" s="8"/>
    </row>
    <row r="130" spans="1:14" ht="15">
      <c r="A130" s="22"/>
      <c r="B130" s="5"/>
      <c r="C130" s="8"/>
      <c r="E130" s="10"/>
      <c r="F130" s="8"/>
      <c r="K130" s="5"/>
      <c r="N130" s="8"/>
    </row>
    <row r="131" spans="1:14" ht="15">
      <c r="A131" s="22"/>
      <c r="B131" s="5"/>
      <c r="C131" s="8"/>
      <c r="E131" s="10"/>
      <c r="F131" s="8"/>
      <c r="K131" s="5"/>
      <c r="N131" s="8"/>
    </row>
  </sheetData>
  <sheetProtection/>
  <autoFilter ref="A5:AF106"/>
  <mergeCells count="13">
    <mergeCell ref="A1:N1"/>
    <mergeCell ref="N4:N5"/>
    <mergeCell ref="F4:F5"/>
    <mergeCell ref="G4:K4"/>
    <mergeCell ref="A3:L3"/>
    <mergeCell ref="A4:A5"/>
    <mergeCell ref="B4:B5"/>
    <mergeCell ref="A2:N2"/>
    <mergeCell ref="L4:L5"/>
    <mergeCell ref="C4:C5"/>
    <mergeCell ref="M4:M5"/>
    <mergeCell ref="D4:D5"/>
    <mergeCell ref="E4:E5"/>
  </mergeCells>
  <printOptions/>
  <pageMargins left="0.24" right="0" top="0.38" bottom="0.2" header="0.31" footer="0.2"/>
  <pageSetup horizontalDpi="600" verticalDpi="600" orientation="landscape" scale="76"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1:AL55"/>
  <sheetViews>
    <sheetView view="pageLayout" zoomScale="85" zoomScalePageLayoutView="85" workbookViewId="0" topLeftCell="A1">
      <selection activeCell="A1" sqref="A1:M1"/>
    </sheetView>
  </sheetViews>
  <sheetFormatPr defaultColWidth="9.00390625" defaultRowHeight="15.75"/>
  <cols>
    <col min="1" max="1" width="6.75390625" style="10" customWidth="1"/>
    <col min="2" max="2" width="38.00390625" style="5" customWidth="1"/>
    <col min="3" max="3" width="13.75390625" style="8" customWidth="1"/>
    <col min="4" max="4" width="9.00390625" style="8" hidden="1" customWidth="1"/>
    <col min="5" max="5" width="9.875" style="8" hidden="1" customWidth="1"/>
    <col min="6" max="6" width="10.75390625" style="8" customWidth="1"/>
    <col min="7" max="7" width="8.00390625" style="8" customWidth="1"/>
    <col min="8" max="8" width="7.75390625" style="8" customWidth="1"/>
    <col min="9" max="9" width="6.125" style="8" customWidth="1"/>
    <col min="10" max="10" width="7.00390625" style="8" customWidth="1"/>
    <col min="11" max="11" width="18.75390625" style="5" customWidth="1"/>
    <col min="12" max="12" width="14.875" style="1" customWidth="1"/>
    <col min="13" max="13" width="23.375" style="11" customWidth="1"/>
    <col min="14" max="14" width="24.00390625" style="8" customWidth="1"/>
    <col min="15" max="15" width="23.125" style="8" customWidth="1"/>
    <col min="16" max="18" width="9.00390625" style="8" customWidth="1"/>
    <col min="19" max="19" width="9.00390625" style="9" customWidth="1"/>
    <col min="20" max="16384" width="9.00390625" style="8" customWidth="1"/>
  </cols>
  <sheetData>
    <row r="1" spans="1:13" ht="44.25" customHeight="1">
      <c r="A1" s="171" t="s">
        <v>189</v>
      </c>
      <c r="B1" s="171"/>
      <c r="C1" s="171"/>
      <c r="D1" s="171"/>
      <c r="E1" s="171"/>
      <c r="F1" s="171"/>
      <c r="G1" s="171"/>
      <c r="H1" s="171"/>
      <c r="I1" s="171"/>
      <c r="J1" s="171"/>
      <c r="K1" s="171"/>
      <c r="L1" s="172"/>
      <c r="M1" s="173"/>
    </row>
    <row r="2" spans="1:14" ht="15.75" customHeight="1">
      <c r="A2" s="180" t="s">
        <v>206</v>
      </c>
      <c r="B2" s="180"/>
      <c r="C2" s="180"/>
      <c r="D2" s="180"/>
      <c r="E2" s="180"/>
      <c r="F2" s="180"/>
      <c r="G2" s="180"/>
      <c r="H2" s="180"/>
      <c r="I2" s="180"/>
      <c r="J2" s="180"/>
      <c r="K2" s="180"/>
      <c r="L2" s="181"/>
      <c r="M2" s="181"/>
      <c r="N2" s="182"/>
    </row>
    <row r="3" spans="1:13" ht="16.5" customHeight="1">
      <c r="A3" s="183" t="s">
        <v>21</v>
      </c>
      <c r="B3" s="184"/>
      <c r="C3" s="184"/>
      <c r="D3" s="184"/>
      <c r="E3" s="184"/>
      <c r="F3" s="184"/>
      <c r="G3" s="184"/>
      <c r="H3" s="184"/>
      <c r="I3" s="184"/>
      <c r="J3" s="184"/>
      <c r="K3" s="184"/>
      <c r="L3" s="184"/>
      <c r="M3" s="185"/>
    </row>
    <row r="4" spans="11:12" ht="12.75" customHeight="1" hidden="1">
      <c r="K4" s="6"/>
      <c r="L4" s="7"/>
    </row>
    <row r="5" spans="1:19" s="12" customFormat="1" ht="22.5" customHeight="1">
      <c r="A5" s="174" t="s">
        <v>9</v>
      </c>
      <c r="B5" s="175" t="s">
        <v>23</v>
      </c>
      <c r="C5" s="176" t="s">
        <v>10</v>
      </c>
      <c r="D5" s="176" t="s">
        <v>14</v>
      </c>
      <c r="E5" s="176" t="s">
        <v>15</v>
      </c>
      <c r="F5" s="176" t="s">
        <v>160</v>
      </c>
      <c r="G5" s="187" t="s">
        <v>11</v>
      </c>
      <c r="H5" s="187"/>
      <c r="I5" s="187"/>
      <c r="J5" s="179"/>
      <c r="K5" s="177" t="s">
        <v>18</v>
      </c>
      <c r="L5" s="177" t="s">
        <v>19</v>
      </c>
      <c r="M5" s="186" t="s">
        <v>164</v>
      </c>
      <c r="S5" s="13"/>
    </row>
    <row r="6" spans="1:19" s="12" customFormat="1" ht="15.75" customHeight="1">
      <c r="A6" s="174"/>
      <c r="B6" s="175"/>
      <c r="C6" s="176"/>
      <c r="D6" s="176"/>
      <c r="E6" s="176"/>
      <c r="F6" s="176"/>
      <c r="G6" s="176" t="s">
        <v>17</v>
      </c>
      <c r="H6" s="176" t="s">
        <v>16</v>
      </c>
      <c r="I6" s="176" t="s">
        <v>12</v>
      </c>
      <c r="J6" s="176" t="s">
        <v>13</v>
      </c>
      <c r="K6" s="178"/>
      <c r="L6" s="178"/>
      <c r="M6" s="186"/>
      <c r="S6" s="13"/>
    </row>
    <row r="7" spans="1:19" s="12" customFormat="1" ht="57" customHeight="1">
      <c r="A7" s="174"/>
      <c r="B7" s="175"/>
      <c r="C7" s="176"/>
      <c r="D7" s="176"/>
      <c r="E7" s="176"/>
      <c r="F7" s="176"/>
      <c r="G7" s="176"/>
      <c r="H7" s="176"/>
      <c r="I7" s="176"/>
      <c r="J7" s="179"/>
      <c r="K7" s="178"/>
      <c r="L7" s="178"/>
      <c r="M7" s="186"/>
      <c r="S7" s="13"/>
    </row>
    <row r="8" spans="1:13" ht="18" customHeight="1">
      <c r="A8" s="38">
        <v>-1</v>
      </c>
      <c r="B8" s="132">
        <v>-2</v>
      </c>
      <c r="C8" s="38">
        <v>-3</v>
      </c>
      <c r="D8" s="38">
        <v>-4</v>
      </c>
      <c r="E8" s="38">
        <v>-5</v>
      </c>
      <c r="F8" s="38">
        <v>-4</v>
      </c>
      <c r="G8" s="38">
        <v>-5</v>
      </c>
      <c r="H8" s="38">
        <v>-6</v>
      </c>
      <c r="I8" s="38">
        <v>-7</v>
      </c>
      <c r="J8" s="38">
        <v>-8</v>
      </c>
      <c r="K8" s="133">
        <v>-9</v>
      </c>
      <c r="L8" s="133">
        <v>-10</v>
      </c>
      <c r="M8" s="134"/>
    </row>
    <row r="9" spans="1:16" ht="25.5" customHeight="1">
      <c r="A9" s="135"/>
      <c r="B9" s="43" t="s">
        <v>186</v>
      </c>
      <c r="C9" s="41"/>
      <c r="D9" s="44" t="e">
        <f>D10+#REF!+D12+#REF!+#REF!+#REF!+#REF!+#REF!+#REF!+#REF!+#REF!+#REF!+#REF!+#REF!+#REF!+#REF!+D15+#REF!</f>
        <v>#REF!</v>
      </c>
      <c r="E9" s="44" t="e">
        <f>E10+#REF!+E12+#REF!+#REF!+#REF!+#REF!+#REF!+#REF!+#REF!+#REF!+#REF!+#REF!+#REF!+#REF!+#REF!+E15+#REF!</f>
        <v>#REF!</v>
      </c>
      <c r="F9" s="136">
        <f>F10+F12+F15</f>
        <v>1.4400000000000002</v>
      </c>
      <c r="G9" s="136">
        <f>G10+G12+G15</f>
        <v>0</v>
      </c>
      <c r="H9" s="136">
        <f>H10+H12+H15</f>
        <v>0.09</v>
      </c>
      <c r="I9" s="136">
        <f>I10+I12+I15</f>
        <v>0</v>
      </c>
      <c r="J9" s="136">
        <f>J10+J12+J15</f>
        <v>0</v>
      </c>
      <c r="K9" s="137"/>
      <c r="L9" s="137"/>
      <c r="M9" s="138"/>
      <c r="N9" s="24" t="s">
        <v>155</v>
      </c>
      <c r="O9" s="28" t="e">
        <f>#REF!+#REF!+#REF!+#REF!+#REF!+#REF!+#REF!+#REF!+#REF!+#REF!+#REF!+#REF!+#REF!+#REF!+#REF!+#REF!+#REF!+#REF!</f>
        <v>#REF!</v>
      </c>
      <c r="P9" s="29" t="s">
        <v>162</v>
      </c>
    </row>
    <row r="10" spans="1:38" s="14" customFormat="1" ht="15.75" customHeight="1">
      <c r="A10" s="62" t="s">
        <v>25</v>
      </c>
      <c r="B10" s="139" t="s">
        <v>191</v>
      </c>
      <c r="C10" s="62"/>
      <c r="D10" s="48" t="e">
        <f>#REF!+#REF!+#REF!+#REF!</f>
        <v>#REF!</v>
      </c>
      <c r="E10" s="48" t="e">
        <f>#REF!+#REF!+#REF!+#REF!</f>
        <v>#REF!</v>
      </c>
      <c r="F10" s="47">
        <f>F11</f>
        <v>1.07</v>
      </c>
      <c r="G10" s="47"/>
      <c r="H10" s="47"/>
      <c r="I10" s="47"/>
      <c r="J10" s="47"/>
      <c r="K10" s="99"/>
      <c r="L10" s="49"/>
      <c r="M10" s="140"/>
      <c r="N10" s="30" t="s">
        <v>84</v>
      </c>
      <c r="O10" s="8"/>
      <c r="P10" s="8"/>
      <c r="Q10" s="8"/>
      <c r="R10" s="8"/>
      <c r="S10" s="9"/>
      <c r="T10" s="8"/>
      <c r="U10" s="8"/>
      <c r="V10" s="8"/>
      <c r="W10" s="8"/>
      <c r="X10" s="8"/>
      <c r="Y10" s="8"/>
      <c r="Z10" s="8"/>
      <c r="AA10" s="8"/>
      <c r="AB10" s="8"/>
      <c r="AC10" s="8"/>
      <c r="AD10" s="8"/>
      <c r="AE10" s="8"/>
      <c r="AF10" s="8"/>
      <c r="AG10" s="8"/>
      <c r="AH10" s="8"/>
      <c r="AI10" s="8"/>
      <c r="AJ10" s="8"/>
      <c r="AK10" s="8"/>
      <c r="AL10" s="8"/>
    </row>
    <row r="11" spans="1:19" ht="69.75" customHeight="1">
      <c r="A11" s="131">
        <v>1</v>
      </c>
      <c r="B11" s="141" t="s">
        <v>85</v>
      </c>
      <c r="C11" s="142"/>
      <c r="D11" s="143">
        <v>2</v>
      </c>
      <c r="E11" s="130"/>
      <c r="F11" s="144">
        <v>1.07</v>
      </c>
      <c r="G11" s="144"/>
      <c r="H11" s="144"/>
      <c r="I11" s="144"/>
      <c r="J11" s="144"/>
      <c r="K11" s="87" t="s">
        <v>181</v>
      </c>
      <c r="L11" s="87" t="s">
        <v>95</v>
      </c>
      <c r="M11" s="145" t="s">
        <v>187</v>
      </c>
      <c r="N11" s="30" t="s">
        <v>84</v>
      </c>
      <c r="O11" s="33" t="s">
        <v>199</v>
      </c>
      <c r="P11" s="15">
        <f>G11-10</f>
        <v>-10</v>
      </c>
      <c r="Q11" s="15">
        <f>I11-20</f>
        <v>-20</v>
      </c>
      <c r="S11" s="9">
        <f>Q11+20</f>
        <v>0</v>
      </c>
    </row>
    <row r="12" spans="1:38" s="14" customFormat="1" ht="21" customHeight="1">
      <c r="A12" s="62" t="s">
        <v>26</v>
      </c>
      <c r="B12" s="139" t="s">
        <v>192</v>
      </c>
      <c r="C12" s="62"/>
      <c r="D12" s="48" t="e">
        <f>#REF!+#REF!+#REF!+#REF!+#REF!+#REF!+#REF!+#REF!+#REF!+#REF!</f>
        <v>#REF!</v>
      </c>
      <c r="E12" s="48" t="e">
        <f>#REF!+#REF!+#REF!+#REF!+#REF!+#REF!+#REF!+#REF!+#REF!+#REF!</f>
        <v>#REF!</v>
      </c>
      <c r="F12" s="47">
        <f>F14</f>
        <v>0.28</v>
      </c>
      <c r="G12" s="47"/>
      <c r="H12" s="47"/>
      <c r="I12" s="47"/>
      <c r="J12" s="47"/>
      <c r="K12" s="146"/>
      <c r="L12" s="68"/>
      <c r="M12" s="147"/>
      <c r="N12" s="30"/>
      <c r="O12" s="8"/>
      <c r="P12" s="15"/>
      <c r="Q12" s="15"/>
      <c r="R12" s="8"/>
      <c r="S12" s="9"/>
      <c r="T12" s="8"/>
      <c r="U12" s="8"/>
      <c r="V12" s="8"/>
      <c r="W12" s="8"/>
      <c r="X12" s="8"/>
      <c r="Y12" s="8"/>
      <c r="Z12" s="8"/>
      <c r="AA12" s="8"/>
      <c r="AB12" s="8"/>
      <c r="AC12" s="8"/>
      <c r="AD12" s="8"/>
      <c r="AE12" s="8"/>
      <c r="AF12" s="8"/>
      <c r="AG12" s="8"/>
      <c r="AH12" s="8"/>
      <c r="AI12" s="8"/>
      <c r="AJ12" s="8"/>
      <c r="AK12" s="8"/>
      <c r="AL12" s="8"/>
    </row>
    <row r="13" spans="1:19" ht="31.5">
      <c r="A13" s="131">
        <v>1</v>
      </c>
      <c r="B13" s="148" t="s">
        <v>163</v>
      </c>
      <c r="C13" s="149" t="s">
        <v>66</v>
      </c>
      <c r="D13" s="72"/>
      <c r="E13" s="72">
        <f>F13</f>
        <v>0</v>
      </c>
      <c r="F13" s="114"/>
      <c r="G13" s="114"/>
      <c r="H13" s="114"/>
      <c r="I13" s="114"/>
      <c r="J13" s="114"/>
      <c r="K13" s="87"/>
      <c r="L13" s="112"/>
      <c r="M13" s="145" t="s">
        <v>188</v>
      </c>
      <c r="N13" s="30" t="s">
        <v>65</v>
      </c>
      <c r="O13" s="27" t="s">
        <v>184</v>
      </c>
      <c r="P13" s="15">
        <f aca="true" t="shared" si="0" ref="P13:P18">G13-10</f>
        <v>-10</v>
      </c>
      <c r="Q13" s="15">
        <f aca="true" t="shared" si="1" ref="Q13:Q18">I13-20</f>
        <v>-20</v>
      </c>
      <c r="S13" s="9">
        <f aca="true" t="shared" si="2" ref="S13:S19">Q13+20</f>
        <v>0</v>
      </c>
    </row>
    <row r="14" spans="1:19" ht="31.5">
      <c r="A14" s="150">
        <v>2</v>
      </c>
      <c r="B14" s="151" t="s">
        <v>157</v>
      </c>
      <c r="C14" s="151" t="s">
        <v>66</v>
      </c>
      <c r="D14" s="152">
        <f>F14</f>
        <v>0.28</v>
      </c>
      <c r="E14" s="108"/>
      <c r="F14" s="114">
        <v>0.28</v>
      </c>
      <c r="G14" s="153"/>
      <c r="H14" s="153"/>
      <c r="I14" s="114"/>
      <c r="J14" s="114"/>
      <c r="K14" s="87" t="s">
        <v>70</v>
      </c>
      <c r="L14" s="84"/>
      <c r="M14" s="145" t="s">
        <v>187</v>
      </c>
      <c r="N14" s="30" t="s">
        <v>65</v>
      </c>
      <c r="O14" s="27" t="s">
        <v>183</v>
      </c>
      <c r="P14" s="15">
        <f t="shared" si="0"/>
        <v>-10</v>
      </c>
      <c r="Q14" s="15">
        <f t="shared" si="1"/>
        <v>-20</v>
      </c>
      <c r="S14" s="9">
        <f t="shared" si="2"/>
        <v>0</v>
      </c>
    </row>
    <row r="15" spans="1:19" ht="15.75">
      <c r="A15" s="62" t="s">
        <v>27</v>
      </c>
      <c r="B15" s="154" t="s">
        <v>193</v>
      </c>
      <c r="C15" s="155"/>
      <c r="D15" s="106" t="e">
        <f>#REF!</f>
        <v>#REF!</v>
      </c>
      <c r="E15" s="106" t="e">
        <f>#REF!</f>
        <v>#REF!</v>
      </c>
      <c r="F15" s="156">
        <f>SUM(F16:F18)</f>
        <v>0.09</v>
      </c>
      <c r="G15" s="156">
        <f>SUM(G16:G18)</f>
        <v>0</v>
      </c>
      <c r="H15" s="156">
        <f>SUM(H16:H18)</f>
        <v>0.09</v>
      </c>
      <c r="I15" s="156"/>
      <c r="J15" s="156"/>
      <c r="K15" s="157"/>
      <c r="L15" s="90"/>
      <c r="M15" s="158"/>
      <c r="N15" s="31" t="s">
        <v>86</v>
      </c>
      <c r="P15" s="15">
        <f t="shared" si="0"/>
        <v>-10</v>
      </c>
      <c r="Q15" s="15">
        <f t="shared" si="1"/>
        <v>-20</v>
      </c>
      <c r="S15" s="9">
        <f t="shared" si="2"/>
        <v>0</v>
      </c>
    </row>
    <row r="16" spans="1:19" ht="31.5">
      <c r="A16" s="131">
        <v>1</v>
      </c>
      <c r="B16" s="123" t="s">
        <v>90</v>
      </c>
      <c r="C16" s="72" t="s">
        <v>156</v>
      </c>
      <c r="D16" s="72">
        <v>0.03</v>
      </c>
      <c r="E16" s="72"/>
      <c r="F16" s="113">
        <f>SUM(G16:K16)</f>
        <v>0.03</v>
      </c>
      <c r="G16" s="113"/>
      <c r="H16" s="114">
        <v>0.03</v>
      </c>
      <c r="I16" s="113"/>
      <c r="J16" s="113"/>
      <c r="K16" s="159"/>
      <c r="L16" s="87"/>
      <c r="M16" s="160" t="s">
        <v>180</v>
      </c>
      <c r="N16" s="32" t="s">
        <v>86</v>
      </c>
      <c r="P16" s="15">
        <f t="shared" si="0"/>
        <v>-10</v>
      </c>
      <c r="Q16" s="15">
        <f t="shared" si="1"/>
        <v>-20</v>
      </c>
      <c r="S16" s="9">
        <f t="shared" si="2"/>
        <v>0</v>
      </c>
    </row>
    <row r="17" spans="1:19" ht="31.5">
      <c r="A17" s="131">
        <v>2</v>
      </c>
      <c r="B17" s="123" t="s">
        <v>92</v>
      </c>
      <c r="C17" s="72" t="s">
        <v>156</v>
      </c>
      <c r="D17" s="72">
        <v>0.05</v>
      </c>
      <c r="E17" s="72"/>
      <c r="F17" s="113">
        <f>SUM(G17:K17)</f>
        <v>0.05</v>
      </c>
      <c r="G17" s="113"/>
      <c r="H17" s="114">
        <v>0.05</v>
      </c>
      <c r="I17" s="113"/>
      <c r="J17" s="113"/>
      <c r="K17" s="159"/>
      <c r="L17" s="87"/>
      <c r="M17" s="160" t="s">
        <v>180</v>
      </c>
      <c r="N17" s="32" t="s">
        <v>86</v>
      </c>
      <c r="P17" s="15">
        <f t="shared" si="0"/>
        <v>-10</v>
      </c>
      <c r="Q17" s="15">
        <f t="shared" si="1"/>
        <v>-20</v>
      </c>
      <c r="S17" s="9">
        <f t="shared" si="2"/>
        <v>0</v>
      </c>
    </row>
    <row r="18" spans="1:19" ht="31.5">
      <c r="A18" s="131">
        <v>3</v>
      </c>
      <c r="B18" s="87" t="s">
        <v>93</v>
      </c>
      <c r="C18" s="72" t="s">
        <v>87</v>
      </c>
      <c r="D18" s="121">
        <v>0.012</v>
      </c>
      <c r="E18" s="72"/>
      <c r="F18" s="113">
        <f>SUM(G18:K18)</f>
        <v>0.01</v>
      </c>
      <c r="G18" s="113"/>
      <c r="H18" s="114">
        <v>0.01</v>
      </c>
      <c r="I18" s="114"/>
      <c r="J18" s="114"/>
      <c r="K18" s="159"/>
      <c r="L18" s="87"/>
      <c r="M18" s="160" t="s">
        <v>180</v>
      </c>
      <c r="N18" s="32" t="s">
        <v>86</v>
      </c>
      <c r="P18" s="15">
        <f t="shared" si="0"/>
        <v>-10</v>
      </c>
      <c r="Q18" s="15">
        <f t="shared" si="1"/>
        <v>-20</v>
      </c>
      <c r="S18" s="9">
        <f t="shared" si="2"/>
        <v>0</v>
      </c>
    </row>
    <row r="19" spans="1:19" s="17" customFormat="1" ht="15">
      <c r="A19" s="16"/>
      <c r="B19" s="2"/>
      <c r="K19" s="2"/>
      <c r="L19" s="3"/>
      <c r="M19" s="18"/>
      <c r="S19" s="9">
        <f t="shared" si="2"/>
        <v>20</v>
      </c>
    </row>
    <row r="20" spans="1:19" s="20" customFormat="1" ht="15">
      <c r="A20" s="19"/>
      <c r="B20" s="4"/>
      <c r="K20" s="4"/>
      <c r="L20" s="4"/>
      <c r="M20" s="11"/>
      <c r="S20" s="9">
        <f aca="true" t="shared" si="3" ref="S20:S46">Q20+20</f>
        <v>20</v>
      </c>
    </row>
    <row r="21" spans="1:19" s="20" customFormat="1" ht="15">
      <c r="A21" s="19"/>
      <c r="B21" s="4"/>
      <c r="K21" s="4"/>
      <c r="L21" s="4"/>
      <c r="M21" s="11"/>
      <c r="S21" s="9">
        <f t="shared" si="3"/>
        <v>20</v>
      </c>
    </row>
    <row r="22" spans="1:19" s="20" customFormat="1" ht="15">
      <c r="A22" s="19"/>
      <c r="B22" s="4"/>
      <c r="F22" s="21"/>
      <c r="K22" s="4"/>
      <c r="L22" s="4"/>
      <c r="M22" s="11"/>
      <c r="S22" s="9">
        <f t="shared" si="3"/>
        <v>20</v>
      </c>
    </row>
    <row r="23" spans="1:19" s="20" customFormat="1" ht="15">
      <c r="A23" s="19"/>
      <c r="B23" s="4"/>
      <c r="K23" s="4"/>
      <c r="L23" s="4"/>
      <c r="M23" s="11"/>
      <c r="S23" s="9">
        <f t="shared" si="3"/>
        <v>20</v>
      </c>
    </row>
    <row r="24" spans="1:19" s="20" customFormat="1" ht="15">
      <c r="A24" s="19"/>
      <c r="B24" s="4"/>
      <c r="K24" s="4"/>
      <c r="L24" s="4"/>
      <c r="M24" s="11"/>
      <c r="S24" s="9">
        <f t="shared" si="3"/>
        <v>20</v>
      </c>
    </row>
    <row r="25" spans="1:19" s="20" customFormat="1" ht="15">
      <c r="A25" s="19"/>
      <c r="B25" s="4"/>
      <c r="K25" s="4"/>
      <c r="L25" s="4"/>
      <c r="M25" s="11"/>
      <c r="S25" s="9">
        <f t="shared" si="3"/>
        <v>20</v>
      </c>
    </row>
    <row r="26" spans="1:19" s="20" customFormat="1" ht="15">
      <c r="A26" s="19"/>
      <c r="B26" s="4"/>
      <c r="K26" s="4"/>
      <c r="L26" s="4"/>
      <c r="M26" s="11"/>
      <c r="S26" s="9">
        <f t="shared" si="3"/>
        <v>20</v>
      </c>
    </row>
    <row r="27" spans="1:19" s="20" customFormat="1" ht="15">
      <c r="A27" s="19"/>
      <c r="B27" s="4"/>
      <c r="K27" s="4"/>
      <c r="L27" s="4"/>
      <c r="M27" s="11"/>
      <c r="S27" s="9">
        <f t="shared" si="3"/>
        <v>20</v>
      </c>
    </row>
    <row r="28" spans="1:19" s="20" customFormat="1" ht="15">
      <c r="A28" s="19"/>
      <c r="B28" s="4"/>
      <c r="K28" s="4"/>
      <c r="L28" s="4"/>
      <c r="M28" s="11"/>
      <c r="S28" s="9">
        <f t="shared" si="3"/>
        <v>20</v>
      </c>
    </row>
    <row r="29" spans="1:19" s="20" customFormat="1" ht="15">
      <c r="A29" s="19"/>
      <c r="B29" s="4"/>
      <c r="K29" s="4"/>
      <c r="L29" s="4"/>
      <c r="M29" s="11"/>
      <c r="S29" s="9">
        <f t="shared" si="3"/>
        <v>20</v>
      </c>
    </row>
    <row r="30" spans="1:19" s="20" customFormat="1" ht="15">
      <c r="A30" s="19"/>
      <c r="B30" s="4"/>
      <c r="K30" s="4"/>
      <c r="L30" s="4"/>
      <c r="M30" s="11"/>
      <c r="S30" s="9">
        <f t="shared" si="3"/>
        <v>20</v>
      </c>
    </row>
    <row r="31" spans="1:19" s="20" customFormat="1" ht="15">
      <c r="A31" s="19"/>
      <c r="B31" s="4"/>
      <c r="K31" s="4"/>
      <c r="L31" s="4"/>
      <c r="M31" s="11"/>
      <c r="S31" s="9">
        <f t="shared" si="3"/>
        <v>20</v>
      </c>
    </row>
    <row r="32" spans="1:19" s="20" customFormat="1" ht="15">
      <c r="A32" s="19"/>
      <c r="B32" s="4"/>
      <c r="K32" s="4"/>
      <c r="L32" s="4"/>
      <c r="M32" s="11"/>
      <c r="S32" s="9">
        <f t="shared" si="3"/>
        <v>20</v>
      </c>
    </row>
    <row r="33" spans="1:19" s="20" customFormat="1" ht="15">
      <c r="A33" s="19"/>
      <c r="B33" s="4"/>
      <c r="K33" s="4"/>
      <c r="L33" s="4"/>
      <c r="M33" s="11"/>
      <c r="S33" s="9">
        <f t="shared" si="3"/>
        <v>20</v>
      </c>
    </row>
    <row r="34" spans="1:19" s="20" customFormat="1" ht="15">
      <c r="A34" s="19"/>
      <c r="B34" s="4"/>
      <c r="K34" s="4"/>
      <c r="L34" s="4"/>
      <c r="M34" s="11"/>
      <c r="S34" s="9">
        <f t="shared" si="3"/>
        <v>20</v>
      </c>
    </row>
    <row r="35" spans="1:19" s="20" customFormat="1" ht="15">
      <c r="A35" s="19"/>
      <c r="B35" s="4"/>
      <c r="K35" s="4"/>
      <c r="L35" s="4"/>
      <c r="M35" s="11"/>
      <c r="S35" s="9">
        <f t="shared" si="3"/>
        <v>20</v>
      </c>
    </row>
    <row r="36" spans="1:19" s="20" customFormat="1" ht="15">
      <c r="A36" s="19"/>
      <c r="B36" s="4"/>
      <c r="K36" s="4"/>
      <c r="L36" s="4"/>
      <c r="M36" s="11"/>
      <c r="S36" s="9">
        <f t="shared" si="3"/>
        <v>20</v>
      </c>
    </row>
    <row r="37" spans="1:19" s="20" customFormat="1" ht="15">
      <c r="A37" s="19"/>
      <c r="B37" s="4"/>
      <c r="K37" s="4"/>
      <c r="L37" s="4"/>
      <c r="M37" s="11"/>
      <c r="S37" s="9">
        <f t="shared" si="3"/>
        <v>20</v>
      </c>
    </row>
    <row r="38" spans="1:19" s="20" customFormat="1" ht="15">
      <c r="A38" s="19"/>
      <c r="B38" s="4"/>
      <c r="K38" s="4"/>
      <c r="L38" s="4"/>
      <c r="M38" s="11"/>
      <c r="S38" s="9">
        <f t="shared" si="3"/>
        <v>20</v>
      </c>
    </row>
    <row r="39" spans="1:19" s="20" customFormat="1" ht="15">
      <c r="A39" s="19"/>
      <c r="B39" s="4"/>
      <c r="K39" s="4"/>
      <c r="L39" s="4"/>
      <c r="M39" s="11"/>
      <c r="S39" s="9">
        <f t="shared" si="3"/>
        <v>20</v>
      </c>
    </row>
    <row r="40" spans="1:19" s="20" customFormat="1" ht="15">
      <c r="A40" s="19"/>
      <c r="B40" s="4"/>
      <c r="K40" s="4"/>
      <c r="L40" s="4"/>
      <c r="M40" s="11"/>
      <c r="S40" s="9">
        <f t="shared" si="3"/>
        <v>20</v>
      </c>
    </row>
    <row r="41" spans="1:19" s="20" customFormat="1" ht="15">
      <c r="A41" s="19"/>
      <c r="B41" s="4"/>
      <c r="K41" s="4"/>
      <c r="L41" s="4"/>
      <c r="M41" s="11"/>
      <c r="S41" s="9">
        <f t="shared" si="3"/>
        <v>20</v>
      </c>
    </row>
    <row r="42" spans="1:19" s="20" customFormat="1" ht="15">
      <c r="A42" s="19"/>
      <c r="B42" s="4"/>
      <c r="K42" s="4"/>
      <c r="L42" s="4"/>
      <c r="M42" s="11"/>
      <c r="S42" s="9">
        <f t="shared" si="3"/>
        <v>20</v>
      </c>
    </row>
    <row r="43" spans="1:19" s="20" customFormat="1" ht="15">
      <c r="A43" s="19"/>
      <c r="B43" s="4"/>
      <c r="K43" s="4"/>
      <c r="L43" s="4"/>
      <c r="M43" s="11"/>
      <c r="S43" s="9">
        <f t="shared" si="3"/>
        <v>20</v>
      </c>
    </row>
    <row r="44" spans="1:19" s="20" customFormat="1" ht="15">
      <c r="A44" s="19"/>
      <c r="B44" s="4"/>
      <c r="K44" s="4"/>
      <c r="L44" s="4"/>
      <c r="M44" s="11"/>
      <c r="S44" s="9">
        <f t="shared" si="3"/>
        <v>20</v>
      </c>
    </row>
    <row r="45" spans="1:19" s="20" customFormat="1" ht="15">
      <c r="A45" s="19"/>
      <c r="B45" s="4"/>
      <c r="K45" s="4"/>
      <c r="L45" s="4"/>
      <c r="M45" s="11"/>
      <c r="S45" s="9">
        <f t="shared" si="3"/>
        <v>20</v>
      </c>
    </row>
    <row r="46" spans="1:19" s="20" customFormat="1" ht="15">
      <c r="A46" s="19"/>
      <c r="B46" s="4"/>
      <c r="K46" s="4"/>
      <c r="L46" s="4"/>
      <c r="M46" s="11"/>
      <c r="S46" s="9">
        <f t="shared" si="3"/>
        <v>20</v>
      </c>
    </row>
    <row r="47" spans="1:19" s="20" customFormat="1" ht="15">
      <c r="A47" s="19"/>
      <c r="B47" s="4"/>
      <c r="K47" s="4"/>
      <c r="L47" s="4"/>
      <c r="M47" s="11"/>
      <c r="S47" s="21"/>
    </row>
    <row r="48" spans="1:19" s="20" customFormat="1" ht="15">
      <c r="A48" s="19"/>
      <c r="B48" s="4"/>
      <c r="K48" s="4"/>
      <c r="L48" s="4"/>
      <c r="M48" s="11"/>
      <c r="S48" s="21"/>
    </row>
    <row r="49" spans="1:19" s="20" customFormat="1" ht="15">
      <c r="A49" s="19"/>
      <c r="B49" s="4"/>
      <c r="K49" s="4"/>
      <c r="L49" s="4"/>
      <c r="M49" s="11"/>
      <c r="S49" s="21"/>
    </row>
    <row r="50" spans="1:19" s="20" customFormat="1" ht="15">
      <c r="A50" s="19"/>
      <c r="B50" s="4"/>
      <c r="K50" s="4"/>
      <c r="L50" s="4"/>
      <c r="M50" s="11"/>
      <c r="S50" s="21"/>
    </row>
    <row r="51" spans="1:19" s="20" customFormat="1" ht="15">
      <c r="A51" s="19"/>
      <c r="B51" s="4"/>
      <c r="K51" s="4"/>
      <c r="L51" s="4"/>
      <c r="M51" s="11"/>
      <c r="S51" s="21"/>
    </row>
    <row r="52" spans="1:19" s="20" customFormat="1" ht="15">
      <c r="A52" s="19"/>
      <c r="B52" s="4"/>
      <c r="K52" s="4"/>
      <c r="L52" s="4"/>
      <c r="M52" s="11"/>
      <c r="S52" s="21"/>
    </row>
    <row r="53" spans="1:19" s="20" customFormat="1" ht="15">
      <c r="A53" s="19"/>
      <c r="B53" s="4"/>
      <c r="K53" s="4"/>
      <c r="L53" s="4"/>
      <c r="M53" s="11"/>
      <c r="S53" s="21"/>
    </row>
    <row r="54" spans="1:19" s="20" customFormat="1" ht="15">
      <c r="A54" s="19"/>
      <c r="B54" s="4"/>
      <c r="K54" s="4"/>
      <c r="L54" s="4"/>
      <c r="M54" s="11"/>
      <c r="S54" s="21"/>
    </row>
    <row r="55" spans="1:19" s="20" customFormat="1" ht="15">
      <c r="A55" s="19"/>
      <c r="B55" s="4"/>
      <c r="K55" s="4"/>
      <c r="L55" s="4"/>
      <c r="M55" s="11"/>
      <c r="S55" s="21"/>
    </row>
  </sheetData>
  <sheetProtection/>
  <autoFilter ref="A7:S46"/>
  <mergeCells count="17">
    <mergeCell ref="M5:M7"/>
    <mergeCell ref="I6:I7"/>
    <mergeCell ref="G5:J5"/>
    <mergeCell ref="E5:E7"/>
    <mergeCell ref="G6:G7"/>
    <mergeCell ref="H6:H7"/>
    <mergeCell ref="F5:F7"/>
    <mergeCell ref="A1:M1"/>
    <mergeCell ref="A5:A7"/>
    <mergeCell ref="B5:B7"/>
    <mergeCell ref="C5:C7"/>
    <mergeCell ref="D5:D7"/>
    <mergeCell ref="L5:L7"/>
    <mergeCell ref="J6:J7"/>
    <mergeCell ref="A2:N2"/>
    <mergeCell ref="K5:K7"/>
    <mergeCell ref="A3:M3"/>
  </mergeCells>
  <printOptions/>
  <pageMargins left="0.24" right="0.2" top="0.31" bottom="0.2" header="0.28" footer="0.25"/>
  <pageSetup horizontalDpi="600" verticalDpi="600" orientation="landscape"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Smart</cp:lastModifiedBy>
  <cp:lastPrinted>2015-07-07T08:29:45Z</cp:lastPrinted>
  <dcterms:created xsi:type="dcterms:W3CDTF">2014-08-21T07:39:33Z</dcterms:created>
  <dcterms:modified xsi:type="dcterms:W3CDTF">2015-07-13T07:44:44Z</dcterms:modified>
  <cp:category/>
  <cp:version/>
  <cp:contentType/>
  <cp:contentStatus/>
</cp:coreProperties>
</file>